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bt_S\Ref_S11\ESF-referatsintern\Förderzeitraum 2021 - 2027\Förderrichtlinien u.ä\S 4\Pauschale 1.720 (in Arbeit)\"/>
    </mc:Choice>
  </mc:AlternateContent>
  <bookViews>
    <workbookView xWindow="6495" yWindow="270" windowWidth="19620" windowHeight="8610"/>
  </bookViews>
  <sheets>
    <sheet name="1.1 Eigenpersonal" sheetId="2" r:id="rId1"/>
    <sheet name="1.1 Eigenpersonal (2)" sheetId="7" r:id="rId2"/>
    <sheet name="Ausfüllhilfe mit Beispielen" sheetId="3" r:id="rId3"/>
    <sheet name="1.2 Fremdpersonal" sheetId="5" r:id="rId4"/>
    <sheet name="2. Lohnfortzahlung " sheetId="6" r:id="rId5"/>
  </sheets>
  <definedNames>
    <definedName name="_xlnm.Print_Area" localSheetId="0">'1.1 Eigenpersonal'!$B$1:$W$43</definedName>
    <definedName name="_xlnm.Print_Area" localSheetId="1">'1.1 Eigenpersonal (2)'!$A$1:$W$42</definedName>
    <definedName name="_xlnm.Print_Area" localSheetId="3">'1.2 Fremdpersonal'!$A$1:$H$29</definedName>
    <definedName name="_xlnm.Print_Area" localSheetId="4">'2. Lohnfortzahlung '!$B$1:$I$14</definedName>
    <definedName name="_xlnm.Print_Area" localSheetId="2">'Ausfüllhilfe mit Beispielen'!$A$1:$R$175</definedName>
  </definedNames>
  <calcPr calcId="162913"/>
</workbook>
</file>

<file path=xl/calcChain.xml><?xml version="1.0" encoding="utf-8"?>
<calcChain xmlns="http://schemas.openxmlformats.org/spreadsheetml/2006/main">
  <c r="W27" i="2" l="1"/>
  <c r="W24" i="2"/>
  <c r="H13" i="5" l="1"/>
  <c r="H14" i="5"/>
  <c r="H15" i="5"/>
  <c r="H16" i="5"/>
  <c r="H17" i="5"/>
  <c r="H18" i="5"/>
  <c r="H19" i="5"/>
  <c r="H20" i="5"/>
  <c r="C5" i="5"/>
  <c r="C4" i="5"/>
  <c r="C5" i="7"/>
  <c r="C4" i="7"/>
  <c r="K15" i="7"/>
  <c r="H15" i="7" s="1"/>
  <c r="L15" i="7"/>
  <c r="M15" i="7"/>
  <c r="U15" i="7"/>
  <c r="K16" i="7"/>
  <c r="H16" i="7" s="1"/>
  <c r="L16" i="7"/>
  <c r="M16" i="7" s="1"/>
  <c r="U16" i="7"/>
  <c r="K17" i="7"/>
  <c r="L17" i="7"/>
  <c r="U17" i="7"/>
  <c r="H18" i="7"/>
  <c r="R18" i="7" s="1"/>
  <c r="K18" i="7"/>
  <c r="L18" i="7"/>
  <c r="M18" i="7"/>
  <c r="P18" i="7"/>
  <c r="U18" i="7"/>
  <c r="K19" i="7"/>
  <c r="H19" i="7" s="1"/>
  <c r="L19" i="7"/>
  <c r="M19" i="7"/>
  <c r="U19" i="7"/>
  <c r="K20" i="7"/>
  <c r="H20" i="7" s="1"/>
  <c r="L20" i="7"/>
  <c r="M20" i="7" s="1"/>
  <c r="U20" i="7"/>
  <c r="K16" i="2"/>
  <c r="L16" i="2"/>
  <c r="U16" i="2"/>
  <c r="K17" i="2"/>
  <c r="L17" i="2"/>
  <c r="U17" i="2"/>
  <c r="K18" i="2"/>
  <c r="L18" i="2"/>
  <c r="M18" i="2" s="1"/>
  <c r="U18" i="2"/>
  <c r="K19" i="2"/>
  <c r="L19" i="2"/>
  <c r="U19" i="2"/>
  <c r="K20" i="2"/>
  <c r="M20" i="2" s="1"/>
  <c r="L20" i="2"/>
  <c r="U20" i="2"/>
  <c r="K21" i="2"/>
  <c r="L21" i="2"/>
  <c r="M21" i="2" s="1"/>
  <c r="U21" i="2"/>
  <c r="U22" i="7"/>
  <c r="M22" i="7"/>
  <c r="H22" i="7" s="1"/>
  <c r="L22" i="7"/>
  <c r="K22" i="7"/>
  <c r="U21" i="7"/>
  <c r="L21" i="7"/>
  <c r="K21" i="7"/>
  <c r="M21" i="7" s="1"/>
  <c r="H21" i="7" s="1"/>
  <c r="U14" i="7"/>
  <c r="L14" i="7"/>
  <c r="M14" i="7" s="1"/>
  <c r="K14" i="7"/>
  <c r="H14" i="7" s="1"/>
  <c r="U13" i="7"/>
  <c r="L13" i="7"/>
  <c r="K13" i="7"/>
  <c r="U12" i="7"/>
  <c r="M12" i="7"/>
  <c r="H12" i="7" s="1"/>
  <c r="L12" i="7"/>
  <c r="K12" i="7"/>
  <c r="U11" i="7"/>
  <c r="L11" i="7"/>
  <c r="M11" i="7" s="1"/>
  <c r="H11" i="7" s="1"/>
  <c r="K11" i="7"/>
  <c r="U10" i="7"/>
  <c r="L10" i="7"/>
  <c r="M10" i="7" s="1"/>
  <c r="K10" i="7"/>
  <c r="H10" i="7" s="1"/>
  <c r="E10" i="6"/>
  <c r="I6" i="6"/>
  <c r="G6" i="6"/>
  <c r="H5" i="5"/>
  <c r="F5" i="5"/>
  <c r="H9" i="5"/>
  <c r="H21" i="5"/>
  <c r="H12" i="5"/>
  <c r="H11" i="5"/>
  <c r="H10" i="5"/>
  <c r="H20" i="2" l="1"/>
  <c r="R20" i="2" s="1"/>
  <c r="H21" i="2"/>
  <c r="R21" i="2" s="1"/>
  <c r="M16" i="2"/>
  <c r="H16" i="2" s="1"/>
  <c r="M19" i="2"/>
  <c r="H19" i="2" s="1"/>
  <c r="M17" i="2"/>
  <c r="H17" i="2" s="1"/>
  <c r="H23" i="5"/>
  <c r="P20" i="7"/>
  <c r="R20" i="7"/>
  <c r="P19" i="7"/>
  <c r="R19" i="7"/>
  <c r="P16" i="7"/>
  <c r="R16" i="7"/>
  <c r="S18" i="7"/>
  <c r="W18" i="7"/>
  <c r="P15" i="7"/>
  <c r="R15" i="7"/>
  <c r="M17" i="7"/>
  <c r="H17" i="7" s="1"/>
  <c r="P21" i="2"/>
  <c r="P20" i="2"/>
  <c r="H18" i="2"/>
  <c r="R11" i="7"/>
  <c r="W11" i="7" s="1"/>
  <c r="P11" i="7"/>
  <c r="R21" i="7"/>
  <c r="W21" i="7" s="1"/>
  <c r="P21" i="7"/>
  <c r="P10" i="7"/>
  <c r="R10" i="7"/>
  <c r="W10" i="7" s="1"/>
  <c r="W24" i="7" s="1"/>
  <c r="R12" i="7"/>
  <c r="W12" i="7" s="1"/>
  <c r="P12" i="7"/>
  <c r="R22" i="7"/>
  <c r="W22" i="7" s="1"/>
  <c r="P22" i="7"/>
  <c r="P14" i="7"/>
  <c r="R14" i="7"/>
  <c r="W14" i="7" s="1"/>
  <c r="S12" i="7"/>
  <c r="M13" i="7"/>
  <c r="H13" i="7" s="1"/>
  <c r="S21" i="7"/>
  <c r="S14" i="7"/>
  <c r="K10" i="2"/>
  <c r="L10" i="2"/>
  <c r="K11" i="2"/>
  <c r="L11" i="2"/>
  <c r="K12" i="2"/>
  <c r="L12" i="2"/>
  <c r="S10" i="7" l="1"/>
  <c r="R16" i="2"/>
  <c r="P16" i="2"/>
  <c r="P17" i="2"/>
  <c r="R17" i="2"/>
  <c r="S17" i="2" s="1"/>
  <c r="R19" i="2"/>
  <c r="P19" i="2"/>
  <c r="P17" i="7"/>
  <c r="R17" i="7"/>
  <c r="S22" i="7"/>
  <c r="W19" i="7"/>
  <c r="S19" i="7"/>
  <c r="S11" i="7"/>
  <c r="W15" i="7"/>
  <c r="S15" i="7"/>
  <c r="W16" i="7"/>
  <c r="S16" i="7"/>
  <c r="W20" i="7"/>
  <c r="S20" i="7"/>
  <c r="W21" i="2"/>
  <c r="S21" i="2"/>
  <c r="P18" i="2"/>
  <c r="R18" i="2"/>
  <c r="W17" i="2"/>
  <c r="W16" i="2"/>
  <c r="S16" i="2"/>
  <c r="W20" i="2"/>
  <c r="S20" i="2"/>
  <c r="R13" i="7"/>
  <c r="P13" i="7"/>
  <c r="L14" i="2"/>
  <c r="W19" i="2" l="1"/>
  <c r="S19" i="2"/>
  <c r="W17" i="7"/>
  <c r="S17" i="7"/>
  <c r="W18" i="2"/>
  <c r="S18" i="2"/>
  <c r="W13" i="7"/>
  <c r="W28" i="2" s="1"/>
  <c r="S13" i="7"/>
  <c r="M12" i="2"/>
  <c r="H12" i="2" s="1"/>
  <c r="U22" i="2"/>
  <c r="L22" i="2"/>
  <c r="K22" i="2"/>
  <c r="U15" i="2"/>
  <c r="L15" i="2"/>
  <c r="K15" i="2"/>
  <c r="U14" i="2"/>
  <c r="K14" i="2"/>
  <c r="U13" i="2"/>
  <c r="L13" i="2"/>
  <c r="K13" i="2"/>
  <c r="U12" i="2"/>
  <c r="U11" i="2"/>
  <c r="U10" i="2"/>
  <c r="M22" i="2" l="1"/>
  <c r="H22" i="2" s="1"/>
  <c r="P22" i="2" s="1"/>
  <c r="M10" i="2"/>
  <c r="M11" i="2"/>
  <c r="H11" i="2" s="1"/>
  <c r="R11" i="2" s="1"/>
  <c r="W11" i="2" s="1"/>
  <c r="M13" i="2"/>
  <c r="H13" i="2" s="1"/>
  <c r="R13" i="2" s="1"/>
  <c r="W13" i="2" s="1"/>
  <c r="R12" i="2"/>
  <c r="S12" i="2" s="1"/>
  <c r="P12" i="2"/>
  <c r="M15" i="2"/>
  <c r="H15" i="2" s="1"/>
  <c r="M14" i="2"/>
  <c r="H14" i="2" s="1"/>
  <c r="H10" i="2" l="1"/>
  <c r="P10" i="2" s="1"/>
  <c r="S11" i="2"/>
  <c r="P11" i="2"/>
  <c r="P13" i="2"/>
  <c r="R22" i="2"/>
  <c r="P15" i="2"/>
  <c r="R15" i="2"/>
  <c r="R14" i="2"/>
  <c r="P14" i="2"/>
  <c r="S13" i="2"/>
  <c r="W12" i="2"/>
  <c r="R10" i="2" l="1"/>
  <c r="W10" i="2" s="1"/>
  <c r="W22" i="2"/>
  <c r="S22" i="2"/>
  <c r="W15" i="2"/>
  <c r="S15" i="2"/>
  <c r="W14" i="2"/>
  <c r="S14" i="2"/>
  <c r="W29" i="2" l="1"/>
  <c r="S10" i="2"/>
</calcChain>
</file>

<file path=xl/sharedStrings.xml><?xml version="1.0" encoding="utf-8"?>
<sst xmlns="http://schemas.openxmlformats.org/spreadsheetml/2006/main" count="176" uniqueCount="122">
  <si>
    <t>von</t>
  </si>
  <si>
    <t>bis</t>
  </si>
  <si>
    <t>Projektname:</t>
  </si>
  <si>
    <t>xy</t>
  </si>
  <si>
    <t xml:space="preserve">Projektnummer:         </t>
  </si>
  <si>
    <t>StM</t>
  </si>
  <si>
    <t>Mitarbeiter/in
1)</t>
  </si>
  <si>
    <t>Einstellungs-
datum beim Arbeitgeber
2)</t>
  </si>
  <si>
    <t>Einstufung 
TV-L
3) u.4)</t>
  </si>
  <si>
    <t>Std. pro Woche bei Vollzeit
5)</t>
  </si>
  <si>
    <t>Einsatzzeit im Projekt</t>
  </si>
  <si>
    <t>Wöchentliche produktive Stunden im Projekt, die zu erbringen und nachzuweisen sind
12)</t>
  </si>
  <si>
    <t>1) Sollten mehrere Personen für einen Aufgabenbereich zuständig sein oder eine Person für mehrere Aufgabenbereiche, dann führen Sie diese bitte jeweils getrennt auf.</t>
  </si>
  <si>
    <t>2) Hier ist das Eintrittsdatum des Beschäftigten bei Ihnen einzutragen.</t>
  </si>
  <si>
    <t>3) Bei tatsächlicher Vergütung nach bzw. in Anlehnung an TV-L oder TVöD geben Sie bitte die Einstufung an. Andernfalls frei lassen</t>
  </si>
  <si>
    <t xml:space="preserve">4) Die Einstufung im Rahmen der Prüfung des Besserstellungsverbots erfordert noch weitere Angaben </t>
  </si>
  <si>
    <t xml:space="preserve">(u. a. Beschreibung der Tätigkeit im Projekt; evtl. Vorerfahrung bei anderen Arbeitgebern ihres Mitarbeiters, in der für das Projekt abzurechnenden Tätigkeit). Geben Sie diese bitte gesondert an. </t>
  </si>
  <si>
    <t xml:space="preserve">5) Hier ist einzutragen, wie viele Stunden pro Woche bei Ihnen eine Vollzeitkraft tätig ist. </t>
  </si>
  <si>
    <t>12) Durchschnittliche, wöchentliche Betrachtung - Die Arbeitszeit kann innerhalb eines Zeitraums von 12 Monaten beliebig verteilt werden, es darf das Stunden-Maximum (s. 14) in Summe nicht überschritten werden.</t>
  </si>
  <si>
    <t>14) 1.720 Std. dürfen (anteilig) pro Jahr nicht überschritten werden.</t>
  </si>
  <si>
    <t>16) Nicht überstiegen werden darf der Anteil der Bruttopersonalkosten, die auf den Anteil im Projekt entfallen.</t>
  </si>
  <si>
    <t>15) Der Stundensatz errechnet sich aus den Bruttopersonalkosten der vorangegangenen 12 Monate (ggf. hochgerechnet auf eine Vollzeit-Beschäftigung), geteilt durch 1.720 Arbeitsstunden</t>
  </si>
  <si>
    <t>Personalkosten über die gesamte Laufzeit
16) u. 17)</t>
  </si>
  <si>
    <t>Aufgabenbereich im Projekt
Qualifizierung</t>
  </si>
  <si>
    <t>Ausfüllhilfe zur Berechnungstabelle der Kostenposition 1.1 Eigenpersonal mit der Pauschale 1.720</t>
  </si>
  <si>
    <r>
      <t>Allgemein</t>
    </r>
    <r>
      <rPr>
        <sz val="10"/>
        <color theme="1"/>
        <rFont val="Arial"/>
        <family val="2"/>
      </rPr>
      <t>:</t>
    </r>
  </si>
  <si>
    <t>Mitarbeiterspezifische Daten:</t>
  </si>
  <si>
    <t xml:space="preserve">Welche Arbeitszeit entspricht einer Vollzeit-Beschäftigung? Welche vertragliche Arbeitszeit ist mit dem/r Mitarbeiter/in vereinbart? </t>
  </si>
  <si>
    <t>Zeitlicher Rahmen:</t>
  </si>
  <si>
    <t>Individueller Einsatz im Projekt:</t>
  </si>
  <si>
    <t>Hier müssen die Bruttopersonalkosten der zuletzt dokumentierten vorangegangenen 12 Monate angegeben werden. Weitere Informationen zu den zuwendungs-</t>
  </si>
  <si>
    <t xml:space="preserve">Die Einsatzzeit im Projekt wird aus der Überschrift übernommen, kann aber für jede Position manuell abgeändert werden. </t>
  </si>
  <si>
    <t xml:space="preserve">Die Anzahl der Wochen wird über eine hinterlegte Formel automatisch ermittelt. </t>
  </si>
  <si>
    <r>
      <t xml:space="preserve">Welche Mitarbeiter/innen werden im Projekt eingesetzt? Hier sind </t>
    </r>
    <r>
      <rPr>
        <i/>
        <sz val="10"/>
        <color theme="1"/>
        <rFont val="Arial"/>
        <family val="2"/>
      </rPr>
      <t>Name</t>
    </r>
    <r>
      <rPr>
        <sz val="10"/>
        <color theme="1"/>
        <rFont val="Arial"/>
        <family val="2"/>
      </rPr>
      <t xml:space="preserve">, </t>
    </r>
    <r>
      <rPr>
        <i/>
        <sz val="10"/>
        <color theme="1"/>
        <rFont val="Arial"/>
        <family val="2"/>
      </rPr>
      <t>Aufgabenbereich</t>
    </r>
    <r>
      <rPr>
        <sz val="10"/>
        <color theme="1"/>
        <rFont val="Arial"/>
        <family val="2"/>
      </rPr>
      <t xml:space="preserve"> im Projekt mit entsprechender </t>
    </r>
    <r>
      <rPr>
        <i/>
        <sz val="10"/>
        <color theme="1"/>
        <rFont val="Arial"/>
        <family val="2"/>
      </rPr>
      <t>Qualifizierung</t>
    </r>
    <r>
      <rPr>
        <sz val="10"/>
        <color theme="1"/>
        <rFont val="Arial"/>
        <family val="2"/>
      </rPr>
      <t xml:space="preserve"> der/s Mitarbeiters/in einzutragen. </t>
    </r>
  </si>
  <si>
    <t xml:space="preserve">In der darauf folgenden Spalte wird angegeben, welcher Wert tatsächlich erbringbar ist. Diese produktiven Stunden sind zu erbringen und nachzuweisen. </t>
  </si>
  <si>
    <t xml:space="preserve">Die wöchentlichen Werte werden automatisch auf die komplette Projektlaufzeit hochgerechnet. </t>
  </si>
  <si>
    <t xml:space="preserve">Innerhalb des 12 Monatszeitraums können die produktiven Stunden verteilt werden. </t>
  </si>
  <si>
    <t>Bei Projekten, die eine Laufzeit von über einem Jahr haben, gilt es zu beachten, dass das entsprechende Maximum an Stunden bezogen auf einen Zeitraum von 12 Monaten nicht überstiegen wird.</t>
  </si>
  <si>
    <t xml:space="preserve">Blaues Feld: Eintragung erforderlich </t>
  </si>
  <si>
    <t>Weißes Feld: hinterlegte Formel</t>
  </si>
  <si>
    <t>Das Gehalt einer Teilzeit-Beschäftigung wird auf eine Vollzeit-Beschäftigung hochgerechnet.</t>
  </si>
  <si>
    <t xml:space="preserve">Zur Berechnung des Stundensatzes werden die Bruttopersonalkosten der vorangegangenen 12 Monate durch 1.720 Arbeitsstunden geteilt. </t>
  </si>
  <si>
    <t xml:space="preserve">Diese Informationen sind wichtig, da daraus der Stundensatz und die maximal erbringbaren produktiven Stunden abgeleitet werden. </t>
  </si>
  <si>
    <t xml:space="preserve">Dabei werden Ausfallzeiten (Urlaub, Krankheit, usw.) unter Anwendung der Methode 1.720 pauschaliert abgezogen. </t>
  </si>
  <si>
    <t xml:space="preserve">Der Wert 1.720 Arbeitsstunden im Jahr ist gesetzlich vorgegeben und gilt für alle EU-Mitgliedsstaaten. </t>
  </si>
  <si>
    <t>Es handelt sich dabei um produktive Stunden, d.h. tatsächlich zu erbringende Stunden (ohne Urlaub, Krankheit, usw.).</t>
  </si>
  <si>
    <t xml:space="preserve">Wird bspw. im Konzept auf eine bestimmte Anzahl an Unterrichtsstunden verwiesen, müssen diese Unterrichtsstunden, d.h. produktiven Stunden erbracht und nachgewiesen werden. </t>
  </si>
  <si>
    <t xml:space="preserve">Es ist sicherzustellen, dass durch die Personalplanung diese produktiven Stunden abgedeckt sind. </t>
  </si>
  <si>
    <t>der tatsächlich auf diesen Zeitraum entfällt, nicht übersteigen. Es kann aus diesem Grund und wegen der erforderlichen Rundungen zu geringfügigen Abweichungen kommen.</t>
  </si>
  <si>
    <t>Beispiel:</t>
  </si>
  <si>
    <t>Fr. Musterfrau arbeitet beim PT in VZ 39,5 Std.</t>
  </si>
  <si>
    <t>Einsatzzeit im Projekt: 14.02.2017-13.08.2017 (6 Monate)</t>
  </si>
  <si>
    <t>Dadurch errechnet sich ein Maximum von 860 Std. für Fr. Mustermann - Wöchentlich 33,26 Std. (gerundet)</t>
  </si>
  <si>
    <t>Sie soll 10 Std./ Woche für den Bereich Verwaltung eingesetzt werden.</t>
  </si>
  <si>
    <r>
      <t xml:space="preserve">Nicht überschritten werden dürfen auch die Kosten, die tatsächlich auf den Zeitraum entfallen (10/33,26) -&gt; 41.000,00€ /2 (halbes Jahr) * (10/33,26) = </t>
    </r>
    <r>
      <rPr>
        <u/>
        <sz val="10"/>
        <color theme="1"/>
        <rFont val="Arial"/>
        <family val="2"/>
      </rPr>
      <t>6.163,56€</t>
    </r>
  </si>
  <si>
    <t>Herr Mustermann arbeitet beim gleichen PT und im gleichen Projekt. Er arbeitet Teilzeit 30 Std. Er soll voll als Dozent eingesetzt werden.</t>
  </si>
  <si>
    <t>Lt. Konzept sind im Projekt 775 UE zu erbringen.</t>
  </si>
  <si>
    <t>Die fehlenden 4,74 Std. sind durch eine zweite Kraft zu leisten.</t>
  </si>
  <si>
    <t>653,16 + 122,56 = 775,71 Std.</t>
  </si>
  <si>
    <t>Somit sind die 775 UE aus dem Konzept abgedeckt. Geringfügige Abweichungen entstehen durch die erforderlichen Rundungen.</t>
  </si>
  <si>
    <t>Bruttopersonal-
kosten der vorangegangenen 
12 Monate
8)</t>
  </si>
  <si>
    <t>von
9)</t>
  </si>
  <si>
    <t>bis
9)</t>
  </si>
  <si>
    <t>in Wochen
10)</t>
  </si>
  <si>
    <t>9) Diese wird automatisch von der oben eingetragenen Projektlaufzeit übernommen. Falls die tatsächliche Einsatzzeit von der Projektlaufzeit abweicht, bitte Änderungen eintragen.</t>
  </si>
  <si>
    <t>10) Die Zahl der Projektwochen wird aus der angegebenen Einsatzzeit automatisch berechnet.</t>
  </si>
  <si>
    <t xml:space="preserve">13) Die maximale Anzahl der Projektstunden (s. 7) ist bei der Berechnung hinterlegt und kann nicht überschritten werden. </t>
  </si>
  <si>
    <t xml:space="preserve">Ausgehend von der vertraglichen Arbeitszeit  wird  ermittelt, wie viele  produktive Stunden  tatsächlich erbringbar sind (7). </t>
  </si>
  <si>
    <t>Bitte nutzen Sie die Umrechnungshilfe, wenn Sie den benötigten Umfang der arbeitsvertraglichen Stunden ermitteln wollen.</t>
  </si>
  <si>
    <t xml:space="preserve">Herr M. kann diese UE allerdings nicht alleine erbringen, da die vertragliche Arbeitszeit Fehlzeiten enthält. </t>
  </si>
  <si>
    <t>Projektleitung</t>
  </si>
  <si>
    <r>
      <t>Dies ist möglich. Als förderfähige Kosten werden angenommen</t>
    </r>
    <r>
      <rPr>
        <sz val="10"/>
        <color theme="1"/>
        <rFont val="Arial"/>
        <family val="2"/>
      </rPr>
      <t>: 258,57 Std. gesamt * Stundensatz 23,84€ = 6.164,31€</t>
    </r>
  </si>
  <si>
    <t xml:space="preserve">Nach der 1.720-Methode kann er wöchentlich 25,26 Std. tatsächlich erbringen (produktive Stunden). </t>
  </si>
  <si>
    <t>Das sind maximal wöchentlich erbringbare produktive Stunden
7)</t>
  </si>
  <si>
    <t>7) Bezogen auf die 1.720-Regelung wird die vertragliche Arbeitszeit umgerechnet auf mögliche produktive Stunden, die nach einem erhöhten Stundensatz abgerechnet werden.</t>
  </si>
  <si>
    <t>Davon dürfen auf einen Zeitraum von 12 Monaten entfallen
14) u. 17)</t>
  </si>
  <si>
    <t>Über die gesamte Projekt-
laufzeit entspricht dies 
13)</t>
  </si>
  <si>
    <t>Produktiver wöchentlicher Stundeneinsatz, für den der/die Mitarbeiter/in vorgesehen ist
11)</t>
  </si>
  <si>
    <t>17) geringfügige Abweichungen entstehen durch erforderliche Rundungen der Beträge und Stundenzahlen.</t>
  </si>
  <si>
    <t xml:space="preserve">    Diese produktiven Stunden werden unter Abzug der Ausfallzeiten automatisch berechnet.</t>
  </si>
  <si>
    <t>Wöchentliche vertragliche Arbeitszeit
6)</t>
  </si>
  <si>
    <t>erhöhter Stunden-
satz nach "1.720"
15)</t>
  </si>
  <si>
    <t xml:space="preserve">Die Angaben zu Einstellungsdatum und ggf. Einstufung werden zur Prüfung des Besserstellungsverbots benötigt. </t>
  </si>
  <si>
    <t xml:space="preserve">Hier ist einzutragen für wie viele produktiven Stunden die Mitarbeiter/innen für den Einsatz im Projekt je Woche vorgesehen sind (11). </t>
  </si>
  <si>
    <t xml:space="preserve">Im Endergebnis werden die produktiven Stunden über die gesamte Projektlaufzeit mit dem Stundensatz multipliziert. Dieser Wert darf jedoch den Betrag, </t>
  </si>
  <si>
    <t>Kostenposition 1.2</t>
  </si>
  <si>
    <t xml:space="preserve">von  </t>
  </si>
  <si>
    <t>Name 1)</t>
  </si>
  <si>
    <t>Thema/Fach 1)</t>
  </si>
  <si>
    <t>Anzahl der Stunden</t>
  </si>
  <si>
    <t>Art der Stunden (US, AS) 2)</t>
  </si>
  <si>
    <t>Stundensatz 3)
€/UStd.</t>
  </si>
  <si>
    <t>Kosten 4)
in €</t>
  </si>
  <si>
    <t>Name, Vorname</t>
  </si>
  <si>
    <t>1) Sollten mehrere Personen für einen Themen-/Fachbereich zuständig sein oder eine Person für mehrere Themen-/Fachbereiche, dann führen Sie dies bitte jeweils getrennt auf.</t>
  </si>
  <si>
    <t xml:space="preserve">2) Hier sind die abzuhaltenden Unterrichtsstunden für dieses Projekt einzutragen. Geben Sie uns hierzu bitte mit den Abkürzungen "US" für Unterrichtsstunden und "AS" </t>
  </si>
  <si>
    <t xml:space="preserve">    für Arbeitsstunden bekannt ob hier 45 Minuten oder 60 Minuten abgerechnet werden.</t>
  </si>
  <si>
    <t>3) Die Ausgaben für das Honorarpersonal müssen wirtschaftlich und angemessen sein (Beurteilung grundsätzlich gem. Vergabeverfahren)</t>
  </si>
  <si>
    <t>4) Das Produkt von "Anzahl der Stunden" und "Stundensatz" wird automatisch errechnet.</t>
  </si>
  <si>
    <t xml:space="preserve"> </t>
  </si>
  <si>
    <t>6) Hier ist einzutragen, wie viele Stunden der/die Mitarbeiter/in pro Woche laut Arbeitsvertrag für Sie tätig ist.</t>
  </si>
  <si>
    <t xml:space="preserve">8) Hier sind die Bruttopersonalkosten der zuletzt dokumentierten vorangegangenen 12 Monate des/r Mitarbeiter/in inkl. Arbeitgeberanteile zur Sozialversicherung einzutragen. </t>
  </si>
  <si>
    <t xml:space="preserve">11) Hier ist einzutragen, wie viele Stunden seiner produktiven Wochenarbeitszeit (s. 7) der/die Mitarbeiter/in für den Einsatz im Projekt vorgesehen ist. </t>
  </si>
  <si>
    <t>Kostengruppe 2</t>
  </si>
  <si>
    <t>Unterrichtseinheiten je TN</t>
  </si>
  <si>
    <t>Anzahl der Teilnehmenden (TN)</t>
  </si>
  <si>
    <t>Anzusetzender Betrag</t>
  </si>
  <si>
    <t>Pauschaler Stundensatz*</t>
  </si>
  <si>
    <t>Summe Blatt 2</t>
  </si>
  <si>
    <t>Seite 1</t>
  </si>
  <si>
    <t>Summe Seite 1</t>
  </si>
  <si>
    <t>Seite 2</t>
  </si>
  <si>
    <t>Summe KP 1.1</t>
  </si>
  <si>
    <t>Nur zu verwenden für Projekte in den Förderaktionen 1.1 und 1.2</t>
  </si>
  <si>
    <t>Summe</t>
  </si>
  <si>
    <t>US</t>
  </si>
  <si>
    <t>Thema xy</t>
  </si>
  <si>
    <t xml:space="preserve">https://www.esf.bayern.de/esf/fp2021-2027/index.php </t>
  </si>
  <si>
    <t xml:space="preserve">fähigen Gehaltsbestandteilen finden Sie im Dokument „Pauschale 1.720“ unter </t>
  </si>
  <si>
    <t>Kostenposition 1.1 Eigenpersonal</t>
  </si>
  <si>
    <t>Pauschaler Stundensatz zur Anrechnung von Lohnfortzahlung in Projekten</t>
  </si>
  <si>
    <t>* Den aktuellen Stundensatz können Sie dem folgenden Dokument entnehmen: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</si>
</sst>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_D_M"/>
    <numFmt numFmtId="165" formatCode="&quot;Summe     Blatt:  &quot;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Arial"/>
      <family val="2"/>
    </font>
    <font>
      <b/>
      <sz val="12"/>
      <color rgb="FF00B050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0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  <xf numFmtId="0" fontId="21" fillId="0" borderId="0"/>
    <xf numFmtId="0" fontId="1" fillId="0" borderId="0"/>
  </cellStyleXfs>
  <cellXfs count="155">
    <xf numFmtId="0" fontId="0" fillId="0" borderId="0" xfId="0"/>
    <xf numFmtId="0" fontId="2" fillId="3" borderId="0" xfId="0" applyFont="1" applyFill="1"/>
    <xf numFmtId="0" fontId="3" fillId="3" borderId="0" xfId="2" applyFont="1" applyFill="1" applyBorder="1" applyProtection="1">
      <protection locked="0"/>
    </xf>
    <xf numFmtId="0" fontId="3" fillId="3" borderId="0" xfId="2" applyFont="1" applyFill="1" applyProtection="1">
      <protection locked="0"/>
    </xf>
    <xf numFmtId="0" fontId="2" fillId="0" borderId="0" xfId="0" applyFont="1"/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1" fillId="3" borderId="0" xfId="2" applyFill="1" applyProtection="1">
      <protection locked="0"/>
    </xf>
    <xf numFmtId="0" fontId="6" fillId="0" borderId="4" xfId="2" applyFont="1" applyBorder="1" applyAlignment="1" applyProtection="1">
      <alignment horizontal="left"/>
    </xf>
    <xf numFmtId="0" fontId="1" fillId="3" borderId="5" xfId="2" applyFill="1" applyBorder="1" applyProtection="1">
      <protection locked="0"/>
    </xf>
    <xf numFmtId="0" fontId="1" fillId="3" borderId="6" xfId="2" applyFill="1" applyBorder="1" applyProtection="1">
      <protection locked="0"/>
    </xf>
    <xf numFmtId="0" fontId="2" fillId="3" borderId="5" xfId="0" applyFont="1" applyFill="1" applyBorder="1"/>
    <xf numFmtId="0" fontId="6" fillId="3" borderId="5" xfId="2" applyFont="1" applyFill="1" applyBorder="1" applyAlignment="1" applyProtection="1">
      <alignment horizontal="right"/>
      <protection locked="0"/>
    </xf>
    <xf numFmtId="0" fontId="6" fillId="0" borderId="4" xfId="2" applyFont="1" applyBorder="1" applyProtection="1"/>
    <xf numFmtId="0" fontId="6" fillId="3" borderId="5" xfId="2" applyFont="1" applyFill="1" applyBorder="1" applyProtection="1"/>
    <xf numFmtId="0" fontId="7" fillId="3" borderId="5" xfId="0" applyFont="1" applyFill="1" applyBorder="1" applyAlignment="1">
      <alignment horizontal="right"/>
    </xf>
    <xf numFmtId="14" fontId="6" fillId="4" borderId="5" xfId="2" applyNumberFormat="1" applyFont="1" applyFill="1" applyBorder="1" applyAlignment="1" applyProtection="1">
      <protection locked="0"/>
    </xf>
    <xf numFmtId="14" fontId="6" fillId="4" borderId="7" xfId="2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2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" fontId="9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44" fontId="2" fillId="3" borderId="0" xfId="0" applyNumberFormat="1" applyFont="1" applyFill="1" applyAlignment="1">
      <alignment wrapText="1"/>
    </xf>
    <xf numFmtId="0" fontId="2" fillId="0" borderId="0" xfId="0" applyFont="1" applyAlignment="1">
      <alignment wrapText="1"/>
    </xf>
    <xf numFmtId="0" fontId="12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13" fillId="3" borderId="0" xfId="0" applyFont="1" applyFill="1"/>
    <xf numFmtId="4" fontId="9" fillId="0" borderId="4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2" fillId="3" borderId="0" xfId="0" applyFont="1" applyFill="1" applyAlignment="1">
      <alignment horizontal="left"/>
    </xf>
    <xf numFmtId="0" fontId="14" fillId="0" borderId="0" xfId="0" applyFont="1" applyAlignment="1">
      <alignment vertical="center"/>
    </xf>
    <xf numFmtId="0" fontId="17" fillId="3" borderId="0" xfId="0" applyFont="1" applyFill="1"/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9" fillId="3" borderId="0" xfId="0" applyFont="1" applyFill="1"/>
    <xf numFmtId="0" fontId="5" fillId="0" borderId="0" xfId="0" applyFont="1" applyAlignment="1">
      <alignment vertical="center"/>
    </xf>
    <xf numFmtId="0" fontId="9" fillId="0" borderId="0" xfId="0" applyFont="1"/>
    <xf numFmtId="14" fontId="18" fillId="3" borderId="0" xfId="2" applyNumberFormat="1" applyFont="1" applyFill="1" applyBorder="1" applyProtection="1">
      <protection locked="0"/>
    </xf>
    <xf numFmtId="0" fontId="19" fillId="3" borderId="0" xfId="0" applyFont="1" applyFill="1" applyAlignment="1">
      <alignment vertical="center"/>
    </xf>
    <xf numFmtId="49" fontId="20" fillId="3" borderId="0" xfId="0" applyNumberFormat="1" applyFont="1" applyFill="1"/>
    <xf numFmtId="0" fontId="9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4" borderId="5" xfId="4" applyFont="1" applyFill="1" applyBorder="1" applyAlignment="1" applyProtection="1">
      <alignment horizontal="left" vertical="center"/>
      <protection locked="0"/>
    </xf>
    <xf numFmtId="14" fontId="6" fillId="4" borderId="5" xfId="4" applyNumberFormat="1" applyFont="1" applyFill="1" applyBorder="1" applyAlignment="1" applyProtection="1">
      <alignment horizontal="center"/>
      <protection locked="0"/>
    </xf>
    <xf numFmtId="14" fontId="6" fillId="4" borderId="7" xfId="4" applyNumberFormat="1" applyFont="1" applyFill="1" applyBorder="1" applyAlignment="1" applyProtection="1">
      <protection locked="0"/>
    </xf>
    <xf numFmtId="1" fontId="9" fillId="4" borderId="2" xfId="4" applyNumberFormat="1" applyFont="1" applyFill="1" applyBorder="1" applyAlignment="1" applyProtection="1">
      <alignment horizontal="center" vertical="center" wrapText="1"/>
      <protection locked="0"/>
    </xf>
    <xf numFmtId="1" fontId="9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4" applyFont="1" applyFill="1" applyProtection="1"/>
    <xf numFmtId="0" fontId="6" fillId="4" borderId="5" xfId="5" applyFont="1" applyFill="1" applyBorder="1" applyAlignment="1" applyProtection="1">
      <protection locked="0"/>
    </xf>
    <xf numFmtId="0" fontId="2" fillId="3" borderId="5" xfId="4" applyFont="1" applyFill="1" applyBorder="1" applyProtection="1"/>
    <xf numFmtId="0" fontId="6" fillId="3" borderId="5" xfId="5" applyFont="1" applyFill="1" applyBorder="1" applyAlignment="1" applyProtection="1">
      <alignment horizontal="right"/>
    </xf>
    <xf numFmtId="0" fontId="2" fillId="0" borderId="0" xfId="4" applyFont="1" applyProtection="1"/>
    <xf numFmtId="0" fontId="7" fillId="3" borderId="5" xfId="4" applyFont="1" applyFill="1" applyBorder="1" applyAlignment="1" applyProtection="1">
      <alignment horizontal="right"/>
    </xf>
    <xf numFmtId="14" fontId="6" fillId="4" borderId="5" xfId="5" applyNumberFormat="1" applyFont="1" applyFill="1" applyBorder="1" applyAlignment="1" applyProtection="1">
      <protection locked="0"/>
    </xf>
    <xf numFmtId="0" fontId="2" fillId="0" borderId="0" xfId="0" applyFont="1" applyAlignment="1">
      <alignment vertical="center" wrapText="1"/>
    </xf>
    <xf numFmtId="44" fontId="2" fillId="0" borderId="0" xfId="1" applyFont="1"/>
    <xf numFmtId="44" fontId="5" fillId="2" borderId="5" xfId="1" applyFont="1" applyFill="1" applyBorder="1" applyAlignment="1" applyProtection="1">
      <protection locked="0"/>
    </xf>
    <xf numFmtId="44" fontId="5" fillId="4" borderId="5" xfId="1" applyFont="1" applyFill="1" applyBorder="1" applyAlignment="1" applyProtection="1">
      <protection locked="0"/>
    </xf>
    <xf numFmtId="44" fontId="1" fillId="3" borderId="5" xfId="1" applyFill="1" applyBorder="1" applyProtection="1"/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2" fillId="3" borderId="1" xfId="1" applyFont="1" applyFill="1" applyBorder="1" applyAlignment="1">
      <alignment horizontal="center" vertical="center"/>
    </xf>
    <xf numFmtId="0" fontId="3" fillId="3" borderId="0" xfId="2" applyFont="1" applyFill="1" applyBorder="1" applyProtection="1"/>
    <xf numFmtId="0" fontId="0" fillId="3" borderId="0" xfId="0" applyFill="1"/>
    <xf numFmtId="0" fontId="4" fillId="3" borderId="0" xfId="4" applyFont="1" applyFill="1" applyBorder="1" applyAlignment="1" applyProtection="1">
      <alignment vertical="center"/>
    </xf>
    <xf numFmtId="0" fontId="5" fillId="3" borderId="0" xfId="4" applyFont="1" applyFill="1" applyBorder="1" applyAlignment="1" applyProtection="1">
      <alignment vertical="center"/>
    </xf>
    <xf numFmtId="0" fontId="6" fillId="3" borderId="4" xfId="4" applyFont="1" applyFill="1" applyBorder="1" applyAlignment="1" applyProtection="1">
      <alignment horizontal="left" vertical="center"/>
    </xf>
    <xf numFmtId="0" fontId="6" fillId="3" borderId="5" xfId="4" applyFont="1" applyFill="1" applyBorder="1" applyAlignment="1" applyProtection="1">
      <alignment horizontal="left" vertical="center"/>
    </xf>
    <xf numFmtId="0" fontId="6" fillId="5" borderId="7" xfId="4" applyFont="1" applyFill="1" applyBorder="1" applyAlignment="1" applyProtection="1">
      <alignment horizontal="center" vertical="center"/>
      <protection locked="0"/>
    </xf>
    <xf numFmtId="0" fontId="6" fillId="3" borderId="4" xfId="4" applyFont="1" applyFill="1" applyBorder="1" applyProtection="1"/>
    <xf numFmtId="0" fontId="6" fillId="3" borderId="5" xfId="4" applyFont="1" applyFill="1" applyBorder="1" applyAlignment="1" applyProtection="1">
      <alignment horizontal="right"/>
    </xf>
    <xf numFmtId="0" fontId="6" fillId="3" borderId="5" xfId="4" applyFont="1" applyFill="1" applyBorder="1" applyAlignment="1" applyProtection="1">
      <alignment horizontal="center"/>
    </xf>
    <xf numFmtId="0" fontId="5" fillId="3" borderId="0" xfId="4" applyFont="1" applyFill="1" applyProtection="1"/>
    <xf numFmtId="0" fontId="0" fillId="3" borderId="0" xfId="0" applyFill="1" applyAlignment="1">
      <alignment wrapText="1"/>
    </xf>
    <xf numFmtId="165" fontId="10" fillId="3" borderId="0" xfId="4" applyNumberFormat="1" applyFont="1" applyFill="1" applyProtection="1"/>
    <xf numFmtId="0" fontId="10" fillId="3" borderId="0" xfId="4" applyFont="1" applyFill="1" applyBorder="1" applyAlignment="1" applyProtection="1">
      <alignment horizontal="left" vertical="center"/>
    </xf>
    <xf numFmtId="0" fontId="9" fillId="3" borderId="0" xfId="4" applyFont="1" applyFill="1" applyProtection="1"/>
    <xf numFmtId="0" fontId="10" fillId="3" borderId="0" xfId="4" applyFont="1" applyFill="1" applyAlignment="1" applyProtection="1">
      <alignment horizontal="left" vertical="center"/>
    </xf>
    <xf numFmtId="3" fontId="9" fillId="3" borderId="0" xfId="4" applyNumberFormat="1" applyFont="1" applyFill="1" applyBorder="1" applyAlignment="1" applyProtection="1">
      <alignment horizontal="center" vertical="center"/>
    </xf>
    <xf numFmtId="0" fontId="23" fillId="3" borderId="0" xfId="4" applyFont="1" applyFill="1" applyProtection="1"/>
    <xf numFmtId="0" fontId="9" fillId="4" borderId="2" xfId="4" applyFont="1" applyFill="1" applyBorder="1" applyAlignment="1" applyProtection="1">
      <alignment vertical="center" wrapText="1"/>
      <protection locked="0"/>
    </xf>
    <xf numFmtId="0" fontId="9" fillId="4" borderId="2" xfId="4" applyFont="1" applyFill="1" applyBorder="1" applyAlignment="1" applyProtection="1">
      <alignment horizontal="left" vertical="center" wrapText="1"/>
      <protection locked="0"/>
    </xf>
    <xf numFmtId="0" fontId="9" fillId="4" borderId="1" xfId="4" applyFont="1" applyFill="1" applyBorder="1" applyAlignment="1" applyProtection="1">
      <alignment vertical="center" wrapText="1"/>
      <protection locked="0"/>
    </xf>
    <xf numFmtId="0" fontId="9" fillId="4" borderId="1" xfId="4" applyFont="1" applyFill="1" applyBorder="1" applyAlignment="1" applyProtection="1">
      <alignment horizontal="left" vertical="center" wrapText="1"/>
      <protection locked="0"/>
    </xf>
    <xf numFmtId="44" fontId="9" fillId="3" borderId="2" xfId="1" applyFont="1" applyFill="1" applyBorder="1" applyAlignment="1" applyProtection="1">
      <alignment horizontal="right" vertical="center" wrapText="1"/>
    </xf>
    <xf numFmtId="44" fontId="9" fillId="3" borderId="1" xfId="1" applyFont="1" applyFill="1" applyBorder="1" applyAlignment="1" applyProtection="1">
      <alignment horizontal="right" vertical="center" wrapText="1"/>
    </xf>
    <xf numFmtId="44" fontId="24" fillId="3" borderId="0" xfId="0" applyNumberFormat="1" applyFont="1" applyFill="1" applyAlignment="1">
      <alignment vertical="center"/>
    </xf>
    <xf numFmtId="0" fontId="2" fillId="3" borderId="0" xfId="0" applyFont="1" applyFill="1" applyBorder="1"/>
    <xf numFmtId="0" fontId="5" fillId="3" borderId="0" xfId="2" applyFont="1" applyFill="1" applyBorder="1" applyAlignment="1" applyProtection="1">
      <alignment vertical="center" wrapText="1"/>
    </xf>
    <xf numFmtId="0" fontId="7" fillId="5" borderId="7" xfId="2" applyFont="1" applyFill="1" applyBorder="1" applyAlignment="1" applyProtection="1">
      <alignment horizontal="right"/>
      <protection locked="0"/>
    </xf>
    <xf numFmtId="44" fontId="2" fillId="3" borderId="0" xfId="1" applyFont="1" applyFill="1"/>
    <xf numFmtId="0" fontId="6" fillId="3" borderId="4" xfId="5" applyFont="1" applyFill="1" applyBorder="1" applyAlignment="1" applyProtection="1">
      <alignment horizontal="left"/>
    </xf>
    <xf numFmtId="0" fontId="7" fillId="5" borderId="7" xfId="5" applyFont="1" applyFill="1" applyBorder="1" applyProtection="1">
      <protection locked="0"/>
    </xf>
    <xf numFmtId="0" fontId="6" fillId="3" borderId="4" xfId="5" applyFont="1" applyFill="1" applyBorder="1" applyProtection="1"/>
    <xf numFmtId="0" fontId="2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4" fontId="2" fillId="3" borderId="1" xfId="1" applyFont="1" applyFill="1" applyBorder="1" applyAlignment="1">
      <alignment horizontal="center" vertical="center" wrapText="1"/>
    </xf>
    <xf numFmtId="44" fontId="22" fillId="3" borderId="11" xfId="4" applyNumberFormat="1" applyFont="1" applyFill="1" applyBorder="1" applyProtection="1"/>
    <xf numFmtId="0" fontId="9" fillId="3" borderId="1" xfId="4" applyFont="1" applyFill="1" applyBorder="1" applyAlignment="1" applyProtection="1">
      <alignment horizontal="center" vertical="center" wrapText="1"/>
    </xf>
    <xf numFmtId="0" fontId="16" fillId="3" borderId="0" xfId="3" applyFill="1"/>
    <xf numFmtId="0" fontId="13" fillId="3" borderId="0" xfId="0" applyFont="1" applyFill="1" applyAlignment="1">
      <alignment vertical="top"/>
    </xf>
    <xf numFmtId="0" fontId="2" fillId="2" borderId="1" xfId="0" applyFont="1" applyFill="1" applyBorder="1" applyAlignment="1" applyProtection="1">
      <alignment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2" fillId="2" borderId="1" xfId="1" applyFont="1" applyFill="1" applyBorder="1" applyAlignment="1" applyProtection="1">
      <alignment horizontal="center" vertical="center" wrapText="1"/>
      <protection locked="0"/>
    </xf>
    <xf numFmtId="1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Protection="1">
      <protection locked="0"/>
    </xf>
    <xf numFmtId="0" fontId="6" fillId="3" borderId="5" xfId="2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2" fillId="3" borderId="1" xfId="0" applyFont="1" applyFill="1" applyBorder="1" applyProtection="1">
      <protection locked="0"/>
    </xf>
    <xf numFmtId="44" fontId="2" fillId="3" borderId="1" xfId="0" applyNumberFormat="1" applyFont="1" applyFill="1" applyBorder="1" applyProtection="1">
      <protection locked="0"/>
    </xf>
    <xf numFmtId="0" fontId="5" fillId="3" borderId="0" xfId="2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44" fontId="9" fillId="3" borderId="1" xfId="2" applyNumberFormat="1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Protection="1">
      <protection locked="0"/>
    </xf>
    <xf numFmtId="44" fontId="10" fillId="3" borderId="11" xfId="2" applyNumberFormat="1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right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4" borderId="5" xfId="2" applyFont="1" applyFill="1" applyBorder="1" applyAlignment="1" applyProtection="1">
      <protection locked="0"/>
    </xf>
    <xf numFmtId="0" fontId="5" fillId="2" borderId="5" xfId="2" applyFont="1" applyFill="1" applyBorder="1" applyAlignment="1" applyProtection="1">
      <protection locked="0"/>
    </xf>
    <xf numFmtId="0" fontId="5" fillId="4" borderId="5" xfId="2" applyFont="1" applyFill="1" applyBorder="1" applyAlignment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4" fontId="10" fillId="3" borderId="0" xfId="2" applyNumberFormat="1" applyFont="1" applyFill="1" applyBorder="1" applyAlignment="1" applyProtection="1">
      <alignment horizontal="center" vertical="center"/>
    </xf>
    <xf numFmtId="0" fontId="24" fillId="3" borderId="6" xfId="0" applyFont="1" applyFill="1" applyBorder="1" applyAlignment="1" applyProtection="1">
      <alignment horizontal="center" vertical="center"/>
      <protection locked="0"/>
    </xf>
    <xf numFmtId="0" fontId="24" fillId="3" borderId="10" xfId="0" applyFont="1" applyFill="1" applyBorder="1" applyAlignment="1" applyProtection="1">
      <alignment horizontal="center" vertical="center"/>
      <protection locked="0"/>
    </xf>
    <xf numFmtId="44" fontId="24" fillId="3" borderId="6" xfId="0" applyNumberFormat="1" applyFont="1" applyFill="1" applyBorder="1" applyAlignment="1" applyProtection="1">
      <alignment horizontal="center" vertical="center"/>
      <protection locked="0"/>
    </xf>
    <xf numFmtId="44" fontId="24" fillId="3" borderId="10" xfId="0" applyNumberFormat="1" applyFont="1" applyFill="1" applyBorder="1" applyAlignment="1" applyProtection="1">
      <alignment horizontal="center" vertical="center"/>
      <protection locked="0"/>
    </xf>
    <xf numFmtId="0" fontId="6" fillId="3" borderId="5" xfId="4" applyFont="1" applyFill="1" applyBorder="1" applyAlignment="1" applyProtection="1">
      <alignment horizontal="right" vertical="center"/>
    </xf>
    <xf numFmtId="0" fontId="22" fillId="3" borderId="6" xfId="4" applyFont="1" applyFill="1" applyBorder="1" applyAlignment="1" applyProtection="1">
      <alignment horizontal="center"/>
    </xf>
    <xf numFmtId="0" fontId="9" fillId="3" borderId="1" xfId="4" applyFont="1" applyFill="1" applyBorder="1" applyAlignment="1" applyProtection="1">
      <alignment horizontal="center" vertical="center" wrapText="1"/>
    </xf>
    <xf numFmtId="164" fontId="9" fillId="4" borderId="8" xfId="4" applyNumberFormat="1" applyFont="1" applyFill="1" applyBorder="1" applyAlignment="1" applyProtection="1">
      <alignment horizontal="center" vertical="center" wrapText="1"/>
      <protection locked="0"/>
    </xf>
    <xf numFmtId="164" fontId="9" fillId="4" borderId="9" xfId="4" applyNumberFormat="1" applyFont="1" applyFill="1" applyBorder="1" applyAlignment="1" applyProtection="1">
      <alignment horizontal="center" vertical="center" wrapText="1"/>
      <protection locked="0"/>
    </xf>
    <xf numFmtId="0" fontId="22" fillId="3" borderId="11" xfId="4" applyFont="1" applyFill="1" applyBorder="1" applyAlignment="1" applyProtection="1">
      <alignment horizontal="center"/>
    </xf>
    <xf numFmtId="164" fontId="9" fillId="4" borderId="4" xfId="4" applyNumberFormat="1" applyFont="1" applyFill="1" applyBorder="1" applyAlignment="1" applyProtection="1">
      <alignment horizontal="center" vertical="center" wrapText="1"/>
      <protection locked="0"/>
    </xf>
    <xf numFmtId="164" fontId="9" fillId="4" borderId="7" xfId="4" applyNumberFormat="1" applyFont="1" applyFill="1" applyBorder="1" applyAlignment="1" applyProtection="1">
      <alignment horizontal="center" vertical="center" wrapText="1"/>
      <protection locked="0"/>
    </xf>
  </cellXfs>
  <cellStyles count="6">
    <cellStyle name="Link" xfId="3" builtinId="8"/>
    <cellStyle name="Standard" xfId="0" builtinId="0"/>
    <cellStyle name="Standard 2" xfId="2"/>
    <cellStyle name="Standard 2 2" xfId="5"/>
    <cellStyle name="Standard 3" xfId="4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163</xdr:row>
      <xdr:rowOff>0</xdr:rowOff>
    </xdr:from>
    <xdr:to>
      <xdr:col>16</xdr:col>
      <xdr:colOff>139680</xdr:colOff>
      <xdr:row>172</xdr:row>
      <xdr:rowOff>90020</xdr:rowOff>
    </xdr:to>
    <xdr:pic>
      <xdr:nvPicPr>
        <xdr:cNvPr id="33" name="Grafik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8613100"/>
          <a:ext cx="10015200" cy="1667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7620</xdr:colOff>
      <xdr:row>105</xdr:row>
      <xdr:rowOff>60960</xdr:rowOff>
    </xdr:from>
    <xdr:to>
      <xdr:col>16</xdr:col>
      <xdr:colOff>147300</xdr:colOff>
      <xdr:row>121</xdr:row>
      <xdr:rowOff>146522</xdr:rowOff>
    </xdr:to>
    <xdr:pic>
      <xdr:nvPicPr>
        <xdr:cNvPr id="26" name="Grafik 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18508980"/>
          <a:ext cx="10015200" cy="2889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83820</xdr:colOff>
      <xdr:row>55</xdr:row>
      <xdr:rowOff>7620</xdr:rowOff>
    </xdr:from>
    <xdr:to>
      <xdr:col>15</xdr:col>
      <xdr:colOff>768330</xdr:colOff>
      <xdr:row>71</xdr:row>
      <xdr:rowOff>93182</xdr:rowOff>
    </xdr:to>
    <xdr:pic>
      <xdr:nvPicPr>
        <xdr:cNvPr id="24" name="Grafik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9692640"/>
          <a:ext cx="10015200" cy="2889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83820</xdr:colOff>
      <xdr:row>26</xdr:row>
      <xdr:rowOff>7620</xdr:rowOff>
    </xdr:from>
    <xdr:to>
      <xdr:col>15</xdr:col>
      <xdr:colOff>768330</xdr:colOff>
      <xdr:row>42</xdr:row>
      <xdr:rowOff>93182</xdr:rowOff>
    </xdr:to>
    <xdr:pic>
      <xdr:nvPicPr>
        <xdr:cNvPr id="23" name="Grafik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714091"/>
          <a:ext cx="9990995" cy="29542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99060</xdr:colOff>
      <xdr:row>7</xdr:row>
      <xdr:rowOff>53340</xdr:rowOff>
    </xdr:from>
    <xdr:to>
      <xdr:col>16</xdr:col>
      <xdr:colOff>10140</xdr:colOff>
      <xdr:row>23</xdr:row>
      <xdr:rowOff>138902</xdr:rowOff>
    </xdr:to>
    <xdr:pic>
      <xdr:nvPicPr>
        <xdr:cNvPr id="22" name="Grafik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325880"/>
          <a:ext cx="10015200" cy="28897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125953</xdr:colOff>
      <xdr:row>27</xdr:row>
      <xdr:rowOff>109369</xdr:rowOff>
    </xdr:from>
    <xdr:to>
      <xdr:col>7</xdr:col>
      <xdr:colOff>1272541</xdr:colOff>
      <xdr:row>42</xdr:row>
      <xdr:rowOff>129541</xdr:rowOff>
    </xdr:to>
    <xdr:sp macro="" textlink="">
      <xdr:nvSpPr>
        <xdr:cNvPr id="5" name="Rechteck 4"/>
        <xdr:cNvSpPr/>
      </xdr:nvSpPr>
      <xdr:spPr>
        <a:xfrm>
          <a:off x="2861533" y="4887109"/>
          <a:ext cx="2030508" cy="2649072"/>
        </a:xfrm>
        <a:prstGeom prst="rect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de-DE"/>
        </a:p>
      </xdr:txBody>
    </xdr:sp>
    <xdr:clientData/>
  </xdr:twoCellAnchor>
  <xdr:twoCellAnchor>
    <xdr:from>
      <xdr:col>14</xdr:col>
      <xdr:colOff>233079</xdr:colOff>
      <xdr:row>105</xdr:row>
      <xdr:rowOff>82021</xdr:rowOff>
    </xdr:from>
    <xdr:to>
      <xdr:col>16</xdr:col>
      <xdr:colOff>161361</xdr:colOff>
      <xdr:row>122</xdr:row>
      <xdr:rowOff>17929</xdr:rowOff>
    </xdr:to>
    <xdr:sp macro="" textlink="">
      <xdr:nvSpPr>
        <xdr:cNvPr id="15" name="Rechteck 14"/>
        <xdr:cNvSpPr/>
      </xdr:nvSpPr>
      <xdr:spPr>
        <a:xfrm>
          <a:off x="8731620" y="18952727"/>
          <a:ext cx="1506070" cy="2983908"/>
        </a:xfrm>
        <a:prstGeom prst="rect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de-DE"/>
        </a:p>
      </xdr:txBody>
    </xdr:sp>
    <xdr:clientData/>
  </xdr:twoCellAnchor>
  <xdr:twoCellAnchor>
    <xdr:from>
      <xdr:col>11</xdr:col>
      <xdr:colOff>713141</xdr:colOff>
      <xdr:row>169</xdr:row>
      <xdr:rowOff>36753</xdr:rowOff>
    </xdr:from>
    <xdr:to>
      <xdr:col>12</xdr:col>
      <xdr:colOff>489024</xdr:colOff>
      <xdr:row>172</xdr:row>
      <xdr:rowOff>138949</xdr:rowOff>
    </xdr:to>
    <xdr:sp macro="" textlink="">
      <xdr:nvSpPr>
        <xdr:cNvPr id="25" name="Ellipse 24"/>
        <xdr:cNvSpPr/>
      </xdr:nvSpPr>
      <xdr:spPr>
        <a:xfrm>
          <a:off x="7601621" y="29701413"/>
          <a:ext cx="568363" cy="627976"/>
        </a:xfrm>
        <a:prstGeom prst="ellipse">
          <a:avLst/>
        </a:prstGeom>
        <a:noFill/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de-DE"/>
        </a:p>
      </xdr:txBody>
    </xdr:sp>
    <xdr:clientData/>
  </xdr:twoCellAnchor>
  <xdr:twoCellAnchor>
    <xdr:from>
      <xdr:col>0</xdr:col>
      <xdr:colOff>47515</xdr:colOff>
      <xdr:row>8</xdr:row>
      <xdr:rowOff>134022</xdr:rowOff>
    </xdr:from>
    <xdr:to>
      <xdr:col>4</xdr:col>
      <xdr:colOff>640080</xdr:colOff>
      <xdr:row>24</xdr:row>
      <xdr:rowOff>7620</xdr:rowOff>
    </xdr:to>
    <xdr:sp macro="" textlink="">
      <xdr:nvSpPr>
        <xdr:cNvPr id="3" name="Rechteck 2"/>
        <xdr:cNvSpPr/>
      </xdr:nvSpPr>
      <xdr:spPr>
        <a:xfrm>
          <a:off x="47515" y="1581822"/>
          <a:ext cx="2535665" cy="2677758"/>
        </a:xfrm>
        <a:prstGeom prst="rect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de-DE"/>
        </a:p>
      </xdr:txBody>
    </xdr:sp>
    <xdr:clientData/>
  </xdr:twoCellAnchor>
  <xdr:twoCellAnchor>
    <xdr:from>
      <xdr:col>7</xdr:col>
      <xdr:colOff>1111624</xdr:colOff>
      <xdr:row>56</xdr:row>
      <xdr:rowOff>134920</xdr:rowOff>
    </xdr:from>
    <xdr:to>
      <xdr:col>10</xdr:col>
      <xdr:colOff>152400</xdr:colOff>
      <xdr:row>71</xdr:row>
      <xdr:rowOff>94130</xdr:rowOff>
    </xdr:to>
    <xdr:sp macro="" textlink="">
      <xdr:nvSpPr>
        <xdr:cNvPr id="7" name="Rechteck 6"/>
        <xdr:cNvSpPr/>
      </xdr:nvSpPr>
      <xdr:spPr>
        <a:xfrm>
          <a:off x="4731124" y="9995200"/>
          <a:ext cx="1517276" cy="2588110"/>
        </a:xfrm>
        <a:prstGeom prst="rect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de-DE"/>
        </a:p>
      </xdr:txBody>
    </xdr:sp>
    <xdr:clientData/>
  </xdr:twoCellAnchor>
  <xdr:twoCellAnchor>
    <xdr:from>
      <xdr:col>12</xdr:col>
      <xdr:colOff>58248</xdr:colOff>
      <xdr:row>55</xdr:row>
      <xdr:rowOff>76656</xdr:rowOff>
    </xdr:from>
    <xdr:to>
      <xdr:col>16</xdr:col>
      <xdr:colOff>31355</xdr:colOff>
      <xdr:row>56</xdr:row>
      <xdr:rowOff>112515</xdr:rowOff>
    </xdr:to>
    <xdr:sp macro="" textlink="">
      <xdr:nvSpPr>
        <xdr:cNvPr id="8" name="Rechteck 7"/>
        <xdr:cNvSpPr/>
      </xdr:nvSpPr>
      <xdr:spPr>
        <a:xfrm>
          <a:off x="7739208" y="9761676"/>
          <a:ext cx="2396267" cy="211119"/>
        </a:xfrm>
        <a:prstGeom prst="rect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de-DE"/>
        </a:p>
      </xdr:txBody>
    </xdr:sp>
    <xdr:clientData/>
  </xdr:twoCellAnchor>
  <xdr:twoCellAnchor editAs="oneCell">
    <xdr:from>
      <xdr:col>1</xdr:col>
      <xdr:colOff>0</xdr:colOff>
      <xdr:row>76</xdr:row>
      <xdr:rowOff>53339</xdr:rowOff>
    </xdr:from>
    <xdr:to>
      <xdr:col>16</xdr:col>
      <xdr:colOff>25380</xdr:colOff>
      <xdr:row>92</xdr:row>
      <xdr:rowOff>138901</xdr:rowOff>
    </xdr:to>
    <xdr:pic>
      <xdr:nvPicPr>
        <xdr:cNvPr id="19" name="Grafik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418819"/>
          <a:ext cx="10015200" cy="28897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28230</xdr:colOff>
      <xdr:row>76</xdr:row>
      <xdr:rowOff>85613</xdr:rowOff>
    </xdr:from>
    <xdr:to>
      <xdr:col>14</xdr:col>
      <xdr:colOff>281940</xdr:colOff>
      <xdr:row>93</xdr:row>
      <xdr:rowOff>53340</xdr:rowOff>
    </xdr:to>
    <xdr:sp macro="" textlink="">
      <xdr:nvSpPr>
        <xdr:cNvPr id="10" name="Rechteck 9"/>
        <xdr:cNvSpPr/>
      </xdr:nvSpPr>
      <xdr:spPr>
        <a:xfrm>
          <a:off x="6124230" y="13451093"/>
          <a:ext cx="2676870" cy="2947147"/>
        </a:xfrm>
        <a:prstGeom prst="rect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de-DE"/>
        </a:p>
      </xdr:txBody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16</xdr:col>
      <xdr:colOff>139680</xdr:colOff>
      <xdr:row>142</xdr:row>
      <xdr:rowOff>167490</xdr:rowOff>
    </xdr:to>
    <xdr:pic>
      <xdr:nvPicPr>
        <xdr:cNvPr id="29" name="Grafik 2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3881080"/>
          <a:ext cx="10015200" cy="1219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16</xdr:col>
      <xdr:colOff>139680</xdr:colOff>
      <xdr:row>158</xdr:row>
      <xdr:rowOff>41125</xdr:rowOff>
    </xdr:to>
    <xdr:pic>
      <xdr:nvPicPr>
        <xdr:cNvPr id="30" name="Grafik 2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334720"/>
          <a:ext cx="10015200" cy="14432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sf.bayern.de/esf/fp2021-2027/index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sf.bayern.de/imperia/md/content/stmas/esf/05072022_lohnfortzahlung_pauscha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57"/>
  <sheetViews>
    <sheetView tabSelected="1" zoomScale="70" zoomScaleNormal="70" workbookViewId="0">
      <selection activeCell="AA8" sqref="AA8"/>
    </sheetView>
  </sheetViews>
  <sheetFormatPr baseColWidth="10" defaultColWidth="11.5703125" defaultRowHeight="14.25" x14ac:dyDescent="0.2"/>
  <cols>
    <col min="1" max="1" width="1.85546875" style="4" customWidth="1"/>
    <col min="2" max="2" width="28.7109375" style="4" customWidth="1"/>
    <col min="3" max="3" width="32.28515625" style="4" customWidth="1"/>
    <col min="4" max="4" width="13.7109375" style="4" customWidth="1"/>
    <col min="5" max="5" width="12.5703125" style="4" customWidth="1"/>
    <col min="6" max="6" width="11.28515625" style="4" customWidth="1"/>
    <col min="7" max="7" width="14.42578125" style="4" customWidth="1"/>
    <col min="8" max="8" width="16.5703125" style="4" customWidth="1"/>
    <col min="9" max="9" width="18.42578125" style="4" customWidth="1"/>
    <col min="10" max="10" width="0.7109375" style="4" customWidth="1"/>
    <col min="11" max="12" width="11.7109375" style="4" customWidth="1"/>
    <col min="13" max="13" width="10.85546875" style="4" customWidth="1"/>
    <col min="14" max="14" width="0.7109375" style="4" customWidth="1"/>
    <col min="15" max="16" width="17" style="4" customWidth="1"/>
    <col min="17" max="17" width="0.7109375" style="4" customWidth="1"/>
    <col min="18" max="18" width="13.85546875" style="4" customWidth="1"/>
    <col min="19" max="19" width="17" style="4" customWidth="1"/>
    <col min="20" max="20" width="0.7109375" style="4" customWidth="1"/>
    <col min="21" max="21" width="13.85546875" style="4" customWidth="1"/>
    <col min="22" max="22" width="0.7109375" style="4" customWidth="1"/>
    <col min="23" max="23" width="22" style="4" bestFit="1" customWidth="1"/>
    <col min="24" max="26" width="12.7109375" style="4" bestFit="1" customWidth="1"/>
    <col min="27" max="16384" width="11.5703125" style="4"/>
  </cols>
  <sheetData>
    <row r="1" spans="1:27" ht="33" customHeight="1" x14ac:dyDescent="0.25">
      <c r="A1" s="1"/>
      <c r="B1" s="2" t="s">
        <v>119</v>
      </c>
      <c r="C1" s="2"/>
      <c r="D1" s="46"/>
      <c r="E1" s="2"/>
      <c r="F1" s="2"/>
      <c r="G1" s="2"/>
      <c r="H1" s="2"/>
      <c r="I1" s="2"/>
      <c r="J1" s="2"/>
      <c r="K1" s="2"/>
      <c r="L1" s="2"/>
      <c r="M1" s="3"/>
      <c r="N1" s="3"/>
      <c r="O1" s="1"/>
      <c r="P1" s="1"/>
      <c r="Q1" s="3"/>
      <c r="R1" s="1"/>
      <c r="S1" s="1"/>
      <c r="T1" s="1"/>
      <c r="U1" s="1"/>
      <c r="V1" s="1"/>
      <c r="W1" s="1"/>
      <c r="X1" s="1"/>
    </row>
    <row r="2" spans="1:27" ht="16.149999999999999" customHeight="1" x14ac:dyDescent="0.25">
      <c r="A2" s="1"/>
      <c r="B2" s="5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7"/>
      <c r="O2" s="1"/>
      <c r="P2" s="1"/>
      <c r="Q2" s="7"/>
      <c r="R2" s="1"/>
      <c r="S2" s="1"/>
      <c r="T2" s="1"/>
      <c r="U2" s="1"/>
      <c r="V2" s="1"/>
      <c r="W2" s="1"/>
      <c r="X2" s="1"/>
    </row>
    <row r="3" spans="1:27" ht="16.149999999999999" customHeight="1" x14ac:dyDescent="0.25">
      <c r="A3" s="1"/>
      <c r="B3" s="5"/>
      <c r="C3" s="6"/>
      <c r="D3" s="6"/>
      <c r="E3" s="6"/>
      <c r="F3" s="6"/>
      <c r="G3" s="6"/>
      <c r="H3" s="6"/>
      <c r="I3" s="6"/>
      <c r="J3" s="6"/>
      <c r="K3" s="6"/>
      <c r="L3" s="7"/>
      <c r="M3" s="7"/>
      <c r="N3" s="7"/>
      <c r="O3" s="1"/>
      <c r="P3" s="1"/>
      <c r="Q3" s="7"/>
      <c r="R3" s="1"/>
      <c r="S3" s="1"/>
      <c r="T3" s="1"/>
      <c r="U3" s="1"/>
      <c r="V3" s="1"/>
      <c r="W3" s="1"/>
      <c r="X3" s="1"/>
    </row>
    <row r="4" spans="1:27" ht="16.149999999999999" customHeight="1" x14ac:dyDescent="0.25">
      <c r="A4" s="1"/>
      <c r="B4" s="8" t="s">
        <v>2</v>
      </c>
      <c r="C4" s="136" t="s">
        <v>3</v>
      </c>
      <c r="D4" s="137"/>
      <c r="E4" s="9"/>
      <c r="F4" s="9"/>
      <c r="G4" s="9"/>
      <c r="H4" s="9"/>
      <c r="I4" s="9"/>
      <c r="J4" s="9"/>
      <c r="K4" s="9"/>
      <c r="L4" s="9"/>
      <c r="M4" s="9"/>
      <c r="N4" s="10"/>
      <c r="O4" s="116"/>
      <c r="P4" s="116"/>
      <c r="Q4" s="10"/>
      <c r="R4" s="11"/>
      <c r="S4" s="11"/>
      <c r="T4" s="11"/>
      <c r="U4" s="12"/>
      <c r="V4" s="11"/>
      <c r="W4" s="99" t="s">
        <v>109</v>
      </c>
    </row>
    <row r="5" spans="1:27" ht="16.149999999999999" customHeight="1" x14ac:dyDescent="0.25">
      <c r="A5" s="1"/>
      <c r="B5" s="13" t="s">
        <v>4</v>
      </c>
      <c r="C5" s="136" t="s">
        <v>5</v>
      </c>
      <c r="D5" s="138"/>
      <c r="E5" s="9"/>
      <c r="F5" s="9"/>
      <c r="G5" s="9"/>
      <c r="H5" s="9"/>
      <c r="I5" s="9"/>
      <c r="J5" s="9"/>
      <c r="K5" s="9"/>
      <c r="L5" s="9"/>
      <c r="M5" s="9"/>
      <c r="N5" s="117"/>
      <c r="O5" s="116"/>
      <c r="P5" s="116"/>
      <c r="Q5" s="14"/>
      <c r="R5" s="15" t="s">
        <v>0</v>
      </c>
      <c r="S5" s="16">
        <v>44197</v>
      </c>
      <c r="T5" s="11"/>
      <c r="U5" s="15" t="s">
        <v>1</v>
      </c>
      <c r="V5" s="11"/>
      <c r="W5" s="17">
        <v>45291</v>
      </c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7" s="19" customFormat="1" ht="66.599999999999994" customHeight="1" x14ac:dyDescent="0.2">
      <c r="A7" s="18"/>
      <c r="B7" s="128" t="s">
        <v>6</v>
      </c>
      <c r="C7" s="128" t="s">
        <v>23</v>
      </c>
      <c r="D7" s="128" t="s">
        <v>7</v>
      </c>
      <c r="E7" s="128" t="s">
        <v>8</v>
      </c>
      <c r="F7" s="128" t="s">
        <v>9</v>
      </c>
      <c r="G7" s="130" t="s">
        <v>80</v>
      </c>
      <c r="H7" s="135" t="s">
        <v>73</v>
      </c>
      <c r="I7" s="128" t="s">
        <v>60</v>
      </c>
      <c r="J7" s="1"/>
      <c r="K7" s="132" t="s">
        <v>10</v>
      </c>
      <c r="L7" s="133"/>
      <c r="M7" s="134"/>
      <c r="N7" s="1"/>
      <c r="O7" s="140" t="s">
        <v>77</v>
      </c>
      <c r="P7" s="139" t="s">
        <v>11</v>
      </c>
      <c r="Q7" s="1"/>
      <c r="R7" s="139" t="s">
        <v>76</v>
      </c>
      <c r="S7" s="139" t="s">
        <v>75</v>
      </c>
      <c r="T7" s="1"/>
      <c r="U7" s="128" t="s">
        <v>81</v>
      </c>
      <c r="V7" s="1"/>
      <c r="W7" s="139" t="s">
        <v>22</v>
      </c>
      <c r="X7" s="18"/>
    </row>
    <row r="8" spans="1:27" s="19" customFormat="1" ht="69.599999999999994" customHeight="1" x14ac:dyDescent="0.2">
      <c r="A8" s="18"/>
      <c r="B8" s="129"/>
      <c r="C8" s="129"/>
      <c r="D8" s="129"/>
      <c r="E8" s="129"/>
      <c r="F8" s="129"/>
      <c r="G8" s="131"/>
      <c r="H8" s="135"/>
      <c r="I8" s="129"/>
      <c r="J8" s="1"/>
      <c r="K8" s="20" t="s">
        <v>61</v>
      </c>
      <c r="L8" s="20" t="s">
        <v>62</v>
      </c>
      <c r="M8" s="20" t="s">
        <v>63</v>
      </c>
      <c r="N8" s="1"/>
      <c r="O8" s="141"/>
      <c r="P8" s="139"/>
      <c r="Q8" s="1"/>
      <c r="R8" s="139"/>
      <c r="S8" s="139"/>
      <c r="T8" s="1"/>
      <c r="U8" s="129"/>
      <c r="V8" s="1"/>
      <c r="W8" s="139"/>
      <c r="X8" s="18"/>
    </row>
    <row r="9" spans="1:27" ht="4.1500000000000004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9"/>
      <c r="Z9" s="19"/>
      <c r="AA9" s="19"/>
    </row>
    <row r="10" spans="1:27" s="28" customFormat="1" ht="31.9" customHeight="1" x14ac:dyDescent="0.2">
      <c r="A10" s="21"/>
      <c r="B10" s="111" t="s">
        <v>99</v>
      </c>
      <c r="C10" s="111" t="s">
        <v>70</v>
      </c>
      <c r="D10" s="112">
        <v>38473</v>
      </c>
      <c r="E10" s="112"/>
      <c r="F10" s="113">
        <v>38.5</v>
      </c>
      <c r="G10" s="113">
        <v>20</v>
      </c>
      <c r="H10" s="34">
        <f>IFERROR(ROUND(((1720*(G10/F10)*YEARFRAC(IF(OR(K10=42429,K10=43890),K10+1,K10),L10+1,4))/M10),2),"")</f>
        <v>17.14</v>
      </c>
      <c r="I10" s="114">
        <v>30000</v>
      </c>
      <c r="J10" s="1"/>
      <c r="K10" s="112">
        <f t="shared" ref="K10:K12" si="0">$S$5</f>
        <v>44197</v>
      </c>
      <c r="L10" s="115">
        <f t="shared" ref="L10:L12" si="1">$W$5</f>
        <v>45291</v>
      </c>
      <c r="M10" s="22">
        <f>IFERROR((L10+1-K10)/7,"")</f>
        <v>156.42857142857142</v>
      </c>
      <c r="N10" s="23"/>
      <c r="O10" s="113">
        <v>17.09</v>
      </c>
      <c r="P10" s="24">
        <f>MIN(O10,H10)</f>
        <v>17.09</v>
      </c>
      <c r="Q10" s="23"/>
      <c r="R10" s="25">
        <f t="shared" ref="R10:R22" si="2">IFERROR(MIN(IF(O10&lt;=H10,O10*M10,H10*M10),ROUND((1720*(G10/F10)*YEARFRAC(IF(OR(K10=42429,K10=43890),K10+1,K10),L10+1,4)),2)),"")</f>
        <v>2673.3642857142854</v>
      </c>
      <c r="S10" s="25">
        <f t="shared" ref="S10:S22" si="3">IFERROR(ROUND(IF(YEARFRAC(IF(OR(K10=42429,K10=43890),K10+1,K10),L10+1,4)&gt;1,R10/YEARFRAC(IF(OR(K10=42429,K10=43890),K10+1,K10),L10+1,4),R10),2),"")</f>
        <v>891.12</v>
      </c>
      <c r="T10" s="23"/>
      <c r="U10" s="26">
        <f t="shared" ref="U10:U22" si="4">IFERROR(ROUND((I10/(G10/F10))/1720,2),"")</f>
        <v>33.58</v>
      </c>
      <c r="V10" s="23"/>
      <c r="W10" s="26">
        <f t="shared" ref="W10:W22" si="5">IFERROR(MIN((R10*U10),IF(O10&lt;=H10,(I10*YEARFRAC(IF(OR(K10=42429,K10=43890),K10+1,K10),L10+1,4)*(O10/H10)),(I10*YEARFRAC(IF(OR(K10=42429,K10=43890),K10+1,K10),L10+1,4)*(H10/H10)))),"")</f>
        <v>89737.456242707107</v>
      </c>
      <c r="X10" s="27"/>
      <c r="Y10" s="19"/>
      <c r="Z10" s="19"/>
      <c r="AA10" s="19"/>
    </row>
    <row r="11" spans="1:27" s="28" customFormat="1" ht="31.9" customHeight="1" x14ac:dyDescent="0.2">
      <c r="A11" s="21"/>
      <c r="B11" s="111"/>
      <c r="C11" s="111"/>
      <c r="D11" s="112"/>
      <c r="E11" s="112"/>
      <c r="F11" s="113"/>
      <c r="G11" s="113"/>
      <c r="H11" s="34" t="str">
        <f t="shared" ref="H11:H22" si="6">IFERROR(ROUND(((1720*(G11/F11)*YEARFRAC(IF(OR(K11=42429,K11=43890),K11+1,K11),L11+1,4))/M11),2),"")</f>
        <v/>
      </c>
      <c r="I11" s="114"/>
      <c r="J11" s="1"/>
      <c r="K11" s="112">
        <f t="shared" si="0"/>
        <v>44197</v>
      </c>
      <c r="L11" s="115">
        <f t="shared" si="1"/>
        <v>45291</v>
      </c>
      <c r="M11" s="22">
        <f t="shared" ref="M11:M22" si="7">IFERROR((L11+1-K11)/7,"")</f>
        <v>156.42857142857142</v>
      </c>
      <c r="N11" s="23"/>
      <c r="O11" s="113"/>
      <c r="P11" s="24">
        <f t="shared" ref="P11:P22" si="8">MIN(O11,H11)</f>
        <v>0</v>
      </c>
      <c r="Q11" s="23"/>
      <c r="R11" s="25" t="str">
        <f t="shared" si="2"/>
        <v/>
      </c>
      <c r="S11" s="25" t="str">
        <f t="shared" si="3"/>
        <v/>
      </c>
      <c r="T11" s="23"/>
      <c r="U11" s="26" t="str">
        <f t="shared" si="4"/>
        <v/>
      </c>
      <c r="V11" s="23"/>
      <c r="W11" s="26" t="str">
        <f t="shared" si="5"/>
        <v/>
      </c>
      <c r="X11" s="21"/>
      <c r="Y11" s="19"/>
      <c r="Z11" s="19"/>
      <c r="AA11" s="19"/>
    </row>
    <row r="12" spans="1:27" s="28" customFormat="1" ht="31.9" customHeight="1" x14ac:dyDescent="0.2">
      <c r="A12" s="21"/>
      <c r="B12" s="111"/>
      <c r="C12" s="111"/>
      <c r="D12" s="112"/>
      <c r="E12" s="112"/>
      <c r="F12" s="113"/>
      <c r="G12" s="113"/>
      <c r="H12" s="34" t="str">
        <f t="shared" si="6"/>
        <v/>
      </c>
      <c r="I12" s="114"/>
      <c r="J12" s="1"/>
      <c r="K12" s="112">
        <f t="shared" si="0"/>
        <v>44197</v>
      </c>
      <c r="L12" s="115">
        <f t="shared" si="1"/>
        <v>45291</v>
      </c>
      <c r="M12" s="22">
        <f t="shared" si="7"/>
        <v>156.42857142857142</v>
      </c>
      <c r="N12" s="23"/>
      <c r="O12" s="113"/>
      <c r="P12" s="24">
        <f t="shared" si="8"/>
        <v>0</v>
      </c>
      <c r="Q12" s="23"/>
      <c r="R12" s="25" t="str">
        <f t="shared" si="2"/>
        <v/>
      </c>
      <c r="S12" s="25" t="str">
        <f t="shared" si="3"/>
        <v/>
      </c>
      <c r="T12" s="23"/>
      <c r="U12" s="26" t="str">
        <f t="shared" si="4"/>
        <v/>
      </c>
      <c r="V12" s="23"/>
      <c r="W12" s="26" t="str">
        <f t="shared" si="5"/>
        <v/>
      </c>
      <c r="X12" s="21"/>
      <c r="Y12" s="19"/>
      <c r="Z12" s="19"/>
      <c r="AA12" s="19"/>
    </row>
    <row r="13" spans="1:27" s="28" customFormat="1" ht="31.9" customHeight="1" x14ac:dyDescent="0.2">
      <c r="A13" s="21"/>
      <c r="B13" s="111"/>
      <c r="C13" s="111"/>
      <c r="D13" s="112"/>
      <c r="E13" s="112"/>
      <c r="F13" s="113"/>
      <c r="G13" s="113"/>
      <c r="H13" s="34" t="str">
        <f t="shared" si="6"/>
        <v/>
      </c>
      <c r="I13" s="114"/>
      <c r="J13" s="1"/>
      <c r="K13" s="112">
        <f>$S$5</f>
        <v>44197</v>
      </c>
      <c r="L13" s="115">
        <f>$W$5</f>
        <v>45291</v>
      </c>
      <c r="M13" s="22">
        <f t="shared" si="7"/>
        <v>156.42857142857142</v>
      </c>
      <c r="N13" s="23"/>
      <c r="O13" s="113"/>
      <c r="P13" s="24">
        <f t="shared" si="8"/>
        <v>0</v>
      </c>
      <c r="Q13" s="23"/>
      <c r="R13" s="25" t="str">
        <f t="shared" si="2"/>
        <v/>
      </c>
      <c r="S13" s="25" t="str">
        <f t="shared" si="3"/>
        <v/>
      </c>
      <c r="T13" s="23"/>
      <c r="U13" s="26" t="str">
        <f t="shared" si="4"/>
        <v/>
      </c>
      <c r="V13" s="23"/>
      <c r="W13" s="26" t="str">
        <f t="shared" si="5"/>
        <v/>
      </c>
      <c r="X13" s="21"/>
      <c r="Y13" s="19"/>
      <c r="Z13" s="19"/>
      <c r="AA13" s="19"/>
    </row>
    <row r="14" spans="1:27" s="28" customFormat="1" ht="31.9" customHeight="1" x14ac:dyDescent="0.2">
      <c r="A14" s="21"/>
      <c r="B14" s="111"/>
      <c r="C14" s="111"/>
      <c r="D14" s="112"/>
      <c r="E14" s="112"/>
      <c r="F14" s="113"/>
      <c r="G14" s="113"/>
      <c r="H14" s="34" t="str">
        <f t="shared" si="6"/>
        <v/>
      </c>
      <c r="I14" s="114"/>
      <c r="J14" s="1"/>
      <c r="K14" s="112">
        <f>$S$5</f>
        <v>44197</v>
      </c>
      <c r="L14" s="115">
        <f>$W$5</f>
        <v>45291</v>
      </c>
      <c r="M14" s="22">
        <f t="shared" si="7"/>
        <v>156.42857142857142</v>
      </c>
      <c r="N14" s="23"/>
      <c r="O14" s="113"/>
      <c r="P14" s="24">
        <f t="shared" si="8"/>
        <v>0</v>
      </c>
      <c r="Q14" s="23"/>
      <c r="R14" s="25" t="str">
        <f t="shared" si="2"/>
        <v/>
      </c>
      <c r="S14" s="25" t="str">
        <f t="shared" si="3"/>
        <v/>
      </c>
      <c r="T14" s="23"/>
      <c r="U14" s="26" t="str">
        <f t="shared" si="4"/>
        <v/>
      </c>
      <c r="V14" s="23"/>
      <c r="W14" s="26" t="str">
        <f t="shared" si="5"/>
        <v/>
      </c>
      <c r="X14" s="21"/>
      <c r="Y14" s="19"/>
      <c r="Z14" s="19"/>
      <c r="AA14" s="19"/>
    </row>
    <row r="15" spans="1:27" s="28" customFormat="1" ht="31.9" customHeight="1" x14ac:dyDescent="0.2">
      <c r="A15" s="21"/>
      <c r="B15" s="111"/>
      <c r="C15" s="111"/>
      <c r="D15" s="112"/>
      <c r="E15" s="112"/>
      <c r="F15" s="113"/>
      <c r="G15" s="113"/>
      <c r="H15" s="34" t="str">
        <f t="shared" si="6"/>
        <v/>
      </c>
      <c r="I15" s="114"/>
      <c r="J15" s="1"/>
      <c r="K15" s="112">
        <f>$S$5</f>
        <v>44197</v>
      </c>
      <c r="L15" s="115">
        <f>$W$5</f>
        <v>45291</v>
      </c>
      <c r="M15" s="22">
        <f t="shared" si="7"/>
        <v>156.42857142857142</v>
      </c>
      <c r="N15" s="23"/>
      <c r="O15" s="113"/>
      <c r="P15" s="24">
        <f t="shared" si="8"/>
        <v>0</v>
      </c>
      <c r="Q15" s="23"/>
      <c r="R15" s="25" t="str">
        <f t="shared" si="2"/>
        <v/>
      </c>
      <c r="S15" s="25" t="str">
        <f t="shared" si="3"/>
        <v/>
      </c>
      <c r="T15" s="23"/>
      <c r="U15" s="26" t="str">
        <f t="shared" si="4"/>
        <v/>
      </c>
      <c r="V15" s="23"/>
      <c r="W15" s="26" t="str">
        <f t="shared" si="5"/>
        <v/>
      </c>
      <c r="X15" s="21"/>
      <c r="Y15" s="19"/>
      <c r="Z15" s="19"/>
      <c r="AA15" s="19"/>
    </row>
    <row r="16" spans="1:27" s="28" customFormat="1" ht="31.9" customHeight="1" x14ac:dyDescent="0.2">
      <c r="A16" s="21"/>
      <c r="B16" s="111"/>
      <c r="C16" s="111"/>
      <c r="D16" s="112"/>
      <c r="E16" s="112"/>
      <c r="F16" s="113"/>
      <c r="G16" s="113"/>
      <c r="H16" s="34" t="str">
        <f t="shared" ref="H16:H21" si="9">IFERROR(ROUND(((1720*(G16/F16)*YEARFRAC(IF(OR(K16=42429,K16=43890),K16+1,K16),L16+1,4))/M16),2),"")</f>
        <v/>
      </c>
      <c r="I16" s="114"/>
      <c r="J16" s="1"/>
      <c r="K16" s="112">
        <f t="shared" ref="K16:K21" si="10">$S$5</f>
        <v>44197</v>
      </c>
      <c r="L16" s="115">
        <f t="shared" ref="L16:L21" si="11">$W$5</f>
        <v>45291</v>
      </c>
      <c r="M16" s="22">
        <f t="shared" ref="M16:M21" si="12">IFERROR((L16+1-K16)/7,"")</f>
        <v>156.42857142857142</v>
      </c>
      <c r="N16" s="23"/>
      <c r="O16" s="113"/>
      <c r="P16" s="24">
        <f t="shared" ref="P16:P21" si="13">MIN(O16,H16)</f>
        <v>0</v>
      </c>
      <c r="Q16" s="23"/>
      <c r="R16" s="25" t="str">
        <f t="shared" ref="R16:R21" si="14">IFERROR(MIN(IF(O16&lt;=H16,O16*M16,H16*M16),ROUND((1720*(G16/F16)*YEARFRAC(IF(OR(K16=42429,K16=43890),K16+1,K16),L16+1,4)),2)),"")</f>
        <v/>
      </c>
      <c r="S16" s="25" t="str">
        <f t="shared" ref="S16:S21" si="15">IFERROR(ROUND(IF(YEARFRAC(IF(OR(K16=42429,K16=43890),K16+1,K16),L16+1,4)&gt;1,R16/YEARFRAC(IF(OR(K16=42429,K16=43890),K16+1,K16),L16+1,4),R16),2),"")</f>
        <v/>
      </c>
      <c r="T16" s="23"/>
      <c r="U16" s="26" t="str">
        <f t="shared" ref="U16:U21" si="16">IFERROR(ROUND((I16/(G16/F16))/1720,2),"")</f>
        <v/>
      </c>
      <c r="V16" s="23"/>
      <c r="W16" s="26" t="str">
        <f t="shared" ref="W16:W21" si="17">IFERROR(MIN((R16*U16),IF(O16&lt;=H16,(I16*YEARFRAC(IF(OR(K16=42429,K16=43890),K16+1,K16),L16+1,4)*(O16/H16)),(I16*YEARFRAC(IF(OR(K16=42429,K16=43890),K16+1,K16),L16+1,4)*(H16/H16)))),"")</f>
        <v/>
      </c>
      <c r="X16" s="21"/>
      <c r="Y16" s="19"/>
      <c r="Z16" s="19"/>
      <c r="AA16" s="19"/>
    </row>
    <row r="17" spans="1:27" s="28" customFormat="1" ht="31.9" customHeight="1" x14ac:dyDescent="0.2">
      <c r="A17" s="21"/>
      <c r="B17" s="111"/>
      <c r="C17" s="111"/>
      <c r="D17" s="112"/>
      <c r="E17" s="112"/>
      <c r="F17" s="113"/>
      <c r="G17" s="113"/>
      <c r="H17" s="34" t="str">
        <f t="shared" si="9"/>
        <v/>
      </c>
      <c r="I17" s="114"/>
      <c r="J17" s="1"/>
      <c r="K17" s="112">
        <f t="shared" si="10"/>
        <v>44197</v>
      </c>
      <c r="L17" s="115">
        <f t="shared" si="11"/>
        <v>45291</v>
      </c>
      <c r="M17" s="22">
        <f t="shared" si="12"/>
        <v>156.42857142857142</v>
      </c>
      <c r="N17" s="23"/>
      <c r="O17" s="113"/>
      <c r="P17" s="24">
        <f t="shared" si="13"/>
        <v>0</v>
      </c>
      <c r="Q17" s="23"/>
      <c r="R17" s="25" t="str">
        <f t="shared" si="14"/>
        <v/>
      </c>
      <c r="S17" s="25" t="str">
        <f t="shared" si="15"/>
        <v/>
      </c>
      <c r="T17" s="23"/>
      <c r="U17" s="26" t="str">
        <f t="shared" si="16"/>
        <v/>
      </c>
      <c r="V17" s="23"/>
      <c r="W17" s="26" t="str">
        <f t="shared" si="17"/>
        <v/>
      </c>
      <c r="X17" s="21"/>
      <c r="Y17" s="19"/>
      <c r="Z17" s="19"/>
      <c r="AA17" s="19"/>
    </row>
    <row r="18" spans="1:27" s="28" customFormat="1" ht="31.9" customHeight="1" x14ac:dyDescent="0.2">
      <c r="A18" s="21"/>
      <c r="B18" s="111"/>
      <c r="C18" s="111"/>
      <c r="D18" s="112"/>
      <c r="E18" s="112"/>
      <c r="F18" s="113"/>
      <c r="G18" s="113"/>
      <c r="H18" s="34" t="str">
        <f t="shared" si="9"/>
        <v/>
      </c>
      <c r="I18" s="114"/>
      <c r="J18" s="1"/>
      <c r="K18" s="112">
        <f t="shared" si="10"/>
        <v>44197</v>
      </c>
      <c r="L18" s="115">
        <f t="shared" si="11"/>
        <v>45291</v>
      </c>
      <c r="M18" s="22">
        <f t="shared" si="12"/>
        <v>156.42857142857142</v>
      </c>
      <c r="N18" s="23"/>
      <c r="O18" s="113"/>
      <c r="P18" s="24">
        <f t="shared" si="13"/>
        <v>0</v>
      </c>
      <c r="Q18" s="23"/>
      <c r="R18" s="25" t="str">
        <f t="shared" si="14"/>
        <v/>
      </c>
      <c r="S18" s="25" t="str">
        <f t="shared" si="15"/>
        <v/>
      </c>
      <c r="T18" s="23"/>
      <c r="U18" s="26" t="str">
        <f t="shared" si="16"/>
        <v/>
      </c>
      <c r="V18" s="23"/>
      <c r="W18" s="26" t="str">
        <f t="shared" si="17"/>
        <v/>
      </c>
      <c r="X18" s="21"/>
      <c r="Y18" s="19"/>
      <c r="Z18" s="19"/>
      <c r="AA18" s="19"/>
    </row>
    <row r="19" spans="1:27" s="28" customFormat="1" ht="31.9" customHeight="1" x14ac:dyDescent="0.2">
      <c r="A19" s="21"/>
      <c r="B19" s="111"/>
      <c r="C19" s="111"/>
      <c r="D19" s="112"/>
      <c r="E19" s="112"/>
      <c r="F19" s="113"/>
      <c r="G19" s="113"/>
      <c r="H19" s="34" t="str">
        <f t="shared" si="9"/>
        <v/>
      </c>
      <c r="I19" s="114"/>
      <c r="J19" s="1"/>
      <c r="K19" s="112">
        <f t="shared" si="10"/>
        <v>44197</v>
      </c>
      <c r="L19" s="115">
        <f t="shared" si="11"/>
        <v>45291</v>
      </c>
      <c r="M19" s="22">
        <f t="shared" si="12"/>
        <v>156.42857142857142</v>
      </c>
      <c r="N19" s="23"/>
      <c r="O19" s="113"/>
      <c r="P19" s="24">
        <f t="shared" si="13"/>
        <v>0</v>
      </c>
      <c r="Q19" s="23"/>
      <c r="R19" s="25" t="str">
        <f t="shared" si="14"/>
        <v/>
      </c>
      <c r="S19" s="25" t="str">
        <f t="shared" si="15"/>
        <v/>
      </c>
      <c r="T19" s="23"/>
      <c r="U19" s="26" t="str">
        <f t="shared" si="16"/>
        <v/>
      </c>
      <c r="V19" s="23"/>
      <c r="W19" s="26" t="str">
        <f t="shared" si="17"/>
        <v/>
      </c>
      <c r="X19" s="21"/>
      <c r="Y19" s="19"/>
      <c r="Z19" s="19"/>
      <c r="AA19" s="19"/>
    </row>
    <row r="20" spans="1:27" s="28" customFormat="1" ht="31.9" customHeight="1" x14ac:dyDescent="0.2">
      <c r="A20" s="21"/>
      <c r="B20" s="111"/>
      <c r="C20" s="111"/>
      <c r="D20" s="112"/>
      <c r="E20" s="112"/>
      <c r="F20" s="113"/>
      <c r="G20" s="113"/>
      <c r="H20" s="34" t="str">
        <f t="shared" si="9"/>
        <v/>
      </c>
      <c r="I20" s="114"/>
      <c r="J20" s="1"/>
      <c r="K20" s="112">
        <f t="shared" si="10"/>
        <v>44197</v>
      </c>
      <c r="L20" s="115">
        <f t="shared" si="11"/>
        <v>45291</v>
      </c>
      <c r="M20" s="22">
        <f t="shared" si="12"/>
        <v>156.42857142857142</v>
      </c>
      <c r="N20" s="23"/>
      <c r="O20" s="113"/>
      <c r="P20" s="24">
        <f t="shared" si="13"/>
        <v>0</v>
      </c>
      <c r="Q20" s="23"/>
      <c r="R20" s="25" t="str">
        <f t="shared" si="14"/>
        <v/>
      </c>
      <c r="S20" s="25" t="str">
        <f t="shared" si="15"/>
        <v/>
      </c>
      <c r="T20" s="23"/>
      <c r="U20" s="26" t="str">
        <f t="shared" si="16"/>
        <v/>
      </c>
      <c r="V20" s="23"/>
      <c r="W20" s="26" t="str">
        <f t="shared" si="17"/>
        <v/>
      </c>
      <c r="X20" s="21"/>
      <c r="Y20" s="19"/>
      <c r="Z20" s="19"/>
      <c r="AA20" s="19"/>
    </row>
    <row r="21" spans="1:27" s="28" customFormat="1" ht="31.9" customHeight="1" x14ac:dyDescent="0.2">
      <c r="A21" s="21"/>
      <c r="B21" s="111"/>
      <c r="C21" s="111"/>
      <c r="D21" s="112"/>
      <c r="E21" s="112"/>
      <c r="F21" s="113"/>
      <c r="G21" s="113"/>
      <c r="H21" s="34" t="str">
        <f t="shared" si="9"/>
        <v/>
      </c>
      <c r="I21" s="114"/>
      <c r="J21" s="1"/>
      <c r="K21" s="112">
        <f t="shared" si="10"/>
        <v>44197</v>
      </c>
      <c r="L21" s="115">
        <f t="shared" si="11"/>
        <v>45291</v>
      </c>
      <c r="M21" s="22">
        <f t="shared" si="12"/>
        <v>156.42857142857142</v>
      </c>
      <c r="N21" s="23"/>
      <c r="O21" s="113"/>
      <c r="P21" s="24">
        <f t="shared" si="13"/>
        <v>0</v>
      </c>
      <c r="Q21" s="23"/>
      <c r="R21" s="25" t="str">
        <f t="shared" si="14"/>
        <v/>
      </c>
      <c r="S21" s="25" t="str">
        <f t="shared" si="15"/>
        <v/>
      </c>
      <c r="T21" s="23"/>
      <c r="U21" s="26" t="str">
        <f t="shared" si="16"/>
        <v/>
      </c>
      <c r="V21" s="23"/>
      <c r="W21" s="26" t="str">
        <f t="shared" si="17"/>
        <v/>
      </c>
      <c r="X21" s="21"/>
      <c r="Y21" s="19"/>
      <c r="Z21" s="19"/>
      <c r="AA21" s="19"/>
    </row>
    <row r="22" spans="1:27" s="28" customFormat="1" ht="31.9" customHeight="1" x14ac:dyDescent="0.2">
      <c r="A22" s="21"/>
      <c r="B22" s="111"/>
      <c r="C22" s="111"/>
      <c r="D22" s="112"/>
      <c r="E22" s="112"/>
      <c r="F22" s="113"/>
      <c r="G22" s="113"/>
      <c r="H22" s="34" t="str">
        <f t="shared" si="6"/>
        <v/>
      </c>
      <c r="I22" s="114"/>
      <c r="J22" s="1"/>
      <c r="K22" s="112">
        <f>$S$5</f>
        <v>44197</v>
      </c>
      <c r="L22" s="115">
        <f>$W$5</f>
        <v>45291</v>
      </c>
      <c r="M22" s="22">
        <f t="shared" si="7"/>
        <v>156.42857142857142</v>
      </c>
      <c r="N22" s="23"/>
      <c r="O22" s="113"/>
      <c r="P22" s="24">
        <f t="shared" si="8"/>
        <v>0</v>
      </c>
      <c r="Q22" s="23"/>
      <c r="R22" s="25" t="str">
        <f t="shared" si="2"/>
        <v/>
      </c>
      <c r="S22" s="25" t="str">
        <f t="shared" si="3"/>
        <v/>
      </c>
      <c r="T22" s="23"/>
      <c r="U22" s="26" t="str">
        <f t="shared" si="4"/>
        <v/>
      </c>
      <c r="V22" s="23"/>
      <c r="W22" s="26" t="str">
        <f t="shared" si="5"/>
        <v/>
      </c>
      <c r="X22" s="21"/>
      <c r="Y22" s="19"/>
      <c r="Z22" s="19"/>
      <c r="AA22" s="19"/>
    </row>
    <row r="23" spans="1:27" ht="9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9"/>
      <c r="Z23" s="19"/>
      <c r="AA23" s="19"/>
    </row>
    <row r="24" spans="1:27" ht="16.149999999999999" customHeight="1" x14ac:dyDescent="0.2">
      <c r="A24" s="1"/>
      <c r="B24" s="47" t="s">
        <v>12</v>
      </c>
      <c r="C24" s="4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43" t="s">
        <v>110</v>
      </c>
      <c r="T24" s="143"/>
      <c r="U24" s="143"/>
      <c r="V24" s="118"/>
      <c r="W24" s="145">
        <f>SUM(W10:W22)</f>
        <v>89737.456242707107</v>
      </c>
      <c r="X24" s="1"/>
      <c r="Y24" s="19"/>
      <c r="Z24" s="19"/>
      <c r="AA24" s="19"/>
    </row>
    <row r="25" spans="1:27" ht="16.149999999999999" customHeight="1" thickBot="1" x14ac:dyDescent="0.25">
      <c r="A25" s="1"/>
      <c r="B25" s="47" t="s">
        <v>13</v>
      </c>
      <c r="C25" s="48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44"/>
      <c r="T25" s="144"/>
      <c r="U25" s="144"/>
      <c r="V25" s="118"/>
      <c r="W25" s="146"/>
      <c r="X25" s="1"/>
      <c r="Y25" s="19"/>
      <c r="Z25" s="19"/>
      <c r="AA25" s="19"/>
    </row>
    <row r="26" spans="1:27" ht="16.149999999999999" customHeight="1" thickTop="1" x14ac:dyDescent="0.2">
      <c r="A26" s="1"/>
      <c r="B26" s="47" t="s">
        <v>14</v>
      </c>
      <c r="C26" s="4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18"/>
      <c r="T26" s="118"/>
      <c r="U26" s="118"/>
      <c r="V26" s="118"/>
      <c r="W26" s="118"/>
      <c r="X26" s="1"/>
      <c r="Y26" s="19"/>
      <c r="Z26" s="19"/>
      <c r="AA26" s="19"/>
    </row>
    <row r="27" spans="1:27" ht="16.149999999999999" customHeight="1" x14ac:dyDescent="0.2">
      <c r="A27" s="1"/>
      <c r="B27" s="47" t="s">
        <v>15</v>
      </c>
      <c r="C27" s="4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18"/>
      <c r="T27" s="118"/>
      <c r="U27" s="119" t="s">
        <v>109</v>
      </c>
      <c r="V27" s="118"/>
      <c r="W27" s="120">
        <f>W24</f>
        <v>89737.456242707107</v>
      </c>
      <c r="X27" s="1"/>
      <c r="Y27" s="19"/>
      <c r="Z27" s="19"/>
      <c r="AA27" s="19"/>
    </row>
    <row r="28" spans="1:27" ht="16.149999999999999" customHeight="1" x14ac:dyDescent="0.2">
      <c r="A28" s="1"/>
      <c r="B28" s="47" t="s">
        <v>16</v>
      </c>
      <c r="C28" s="4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21"/>
      <c r="T28" s="122"/>
      <c r="U28" s="119" t="s">
        <v>111</v>
      </c>
      <c r="V28" s="118"/>
      <c r="W28" s="123">
        <f>'1.1 Eigenpersonal (2)'!W24</f>
        <v>0</v>
      </c>
      <c r="X28" s="1"/>
      <c r="Y28" s="19"/>
      <c r="Z28" s="19"/>
      <c r="AA28" s="19"/>
    </row>
    <row r="29" spans="1:27" ht="16.149999999999999" customHeight="1" thickBot="1" x14ac:dyDescent="0.25">
      <c r="A29" s="1"/>
      <c r="B29" s="47" t="s">
        <v>17</v>
      </c>
      <c r="C29" s="4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21"/>
      <c r="T29" s="122"/>
      <c r="U29" s="124" t="s">
        <v>112</v>
      </c>
      <c r="V29" s="118"/>
      <c r="W29" s="125">
        <f>W27+W28</f>
        <v>89737.456242707107</v>
      </c>
      <c r="X29" s="1"/>
    </row>
    <row r="30" spans="1:27" s="31" customFormat="1" ht="16.149999999999999" customHeight="1" thickTop="1" x14ac:dyDescent="0.2">
      <c r="A30" s="30"/>
      <c r="B30" s="47" t="s">
        <v>100</v>
      </c>
      <c r="C30" s="4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98"/>
      <c r="T30" s="98"/>
      <c r="U30" s="1"/>
      <c r="V30" s="97"/>
      <c r="W30" s="142"/>
      <c r="X30" s="30"/>
    </row>
    <row r="31" spans="1:27" s="31" customFormat="1" ht="16.149999999999999" customHeight="1" x14ac:dyDescent="0.2">
      <c r="A31" s="30"/>
      <c r="B31" s="47" t="s">
        <v>74</v>
      </c>
      <c r="C31" s="49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98"/>
      <c r="T31" s="98"/>
      <c r="U31" s="98"/>
      <c r="V31" s="97"/>
      <c r="W31" s="142"/>
      <c r="X31" s="30"/>
    </row>
    <row r="32" spans="1:27" s="31" customFormat="1" ht="16.149999999999999" customHeight="1" x14ac:dyDescent="0.25">
      <c r="A32" s="30"/>
      <c r="B32" s="47" t="s">
        <v>79</v>
      </c>
      <c r="C32" s="4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 s="31" customFormat="1" ht="16.149999999999999" customHeight="1" x14ac:dyDescent="0.25">
      <c r="A33" s="30"/>
      <c r="B33" s="47" t="s">
        <v>101</v>
      </c>
      <c r="C33" s="4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 s="31" customFormat="1" ht="16.149999999999999" customHeight="1" x14ac:dyDescent="0.25">
      <c r="A34" s="30"/>
      <c r="B34" s="47" t="s">
        <v>64</v>
      </c>
      <c r="C34" s="4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 s="31" customFormat="1" ht="16.149999999999999" customHeight="1" x14ac:dyDescent="0.25">
      <c r="A35" s="30"/>
      <c r="B35" s="47" t="s">
        <v>65</v>
      </c>
      <c r="C35" s="4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 s="31" customFormat="1" ht="16.149999999999999" customHeight="1" x14ac:dyDescent="0.25">
      <c r="A36" s="30"/>
      <c r="B36" s="47" t="s">
        <v>102</v>
      </c>
      <c r="C36" s="4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 s="31" customFormat="1" ht="16.149999999999999" customHeight="1" x14ac:dyDescent="0.25">
      <c r="A37" s="30"/>
      <c r="B37" s="47" t="s">
        <v>18</v>
      </c>
      <c r="C37" s="4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 s="31" customFormat="1" ht="16.149999999999999" customHeight="1" x14ac:dyDescent="0.25">
      <c r="A38" s="30"/>
      <c r="B38" s="47" t="s">
        <v>66</v>
      </c>
      <c r="C38" s="4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 s="31" customFormat="1" ht="16.149999999999999" customHeight="1" x14ac:dyDescent="0.25">
      <c r="A39" s="30"/>
      <c r="B39" s="47" t="s">
        <v>19</v>
      </c>
      <c r="C39" s="4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 s="31" customFormat="1" ht="16.149999999999999" customHeight="1" x14ac:dyDescent="0.25">
      <c r="A40" s="30"/>
      <c r="B40" s="47" t="s">
        <v>21</v>
      </c>
      <c r="C40" s="4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 s="31" customFormat="1" ht="16.149999999999999" customHeight="1" x14ac:dyDescent="0.25">
      <c r="A41" s="30"/>
      <c r="B41" s="47" t="s">
        <v>20</v>
      </c>
      <c r="C41" s="49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 s="31" customFormat="1" ht="16.149999999999999" customHeight="1" x14ac:dyDescent="0.25">
      <c r="A42" s="30"/>
      <c r="B42" s="47" t="s">
        <v>78</v>
      </c>
      <c r="C42" s="49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 s="31" customFormat="1" ht="16.149999999999999" customHeight="1" x14ac:dyDescent="0.25">
      <c r="A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 s="31" customFormat="1" ht="16.149999999999999" customHeight="1" x14ac:dyDescent="0.25">
      <c r="A44" s="30"/>
      <c r="B44" s="29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 s="31" customFormat="1" ht="16.149999999999999" customHeight="1" x14ac:dyDescent="0.25">
      <c r="A45" s="30"/>
      <c r="B45" s="29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 s="31" customFormat="1" ht="16.149999999999999" customHeight="1" x14ac:dyDescent="0.25">
      <c r="B46" s="30"/>
    </row>
    <row r="47" spans="1:24" s="31" customFormat="1" ht="16.149999999999999" customHeight="1" x14ac:dyDescent="0.25"/>
    <row r="48" spans="1:24" s="31" customFormat="1" ht="16.149999999999999" customHeight="1" x14ac:dyDescent="0.25"/>
    <row r="49" spans="2:2" s="31" customFormat="1" ht="16.149999999999999" customHeight="1" x14ac:dyDescent="0.25"/>
    <row r="50" spans="2:2" x14ac:dyDescent="0.2">
      <c r="B50" s="32"/>
    </row>
    <row r="53" spans="2:2" x14ac:dyDescent="0.2">
      <c r="B53" s="32"/>
    </row>
    <row r="57" spans="2:2" x14ac:dyDescent="0.2">
      <c r="B57" s="32"/>
    </row>
  </sheetData>
  <sheetProtection algorithmName="SHA-512" hashValue="BvorKGD6N2BBMC0oqlDry6qJ9Xq7v1IBx8Q31HuteQz4mO8mtK5kLmIRLPSRTk9BnnVxTrZGc7uD2Kn5OJkIxw==" saltValue="zA6WLWQQTLZozIVQrWfnwQ==" spinCount="100000" sheet="1" objects="1" scenarios="1" formatCells="0" formatColumns="0" formatRows="0" insertRows="0" deleteRows="0"/>
  <mergeCells count="20">
    <mergeCell ref="W7:W8"/>
    <mergeCell ref="O7:O8"/>
    <mergeCell ref="W30:W31"/>
    <mergeCell ref="S24:U25"/>
    <mergeCell ref="W24:W25"/>
    <mergeCell ref="P7:P8"/>
    <mergeCell ref="R7:R8"/>
    <mergeCell ref="S7:S8"/>
    <mergeCell ref="U7:U8"/>
    <mergeCell ref="C4:D4"/>
    <mergeCell ref="C5:D5"/>
    <mergeCell ref="B7:B8"/>
    <mergeCell ref="C7:C8"/>
    <mergeCell ref="D7:D8"/>
    <mergeCell ref="E7:E8"/>
    <mergeCell ref="F7:F8"/>
    <mergeCell ref="G7:G8"/>
    <mergeCell ref="I7:I8"/>
    <mergeCell ref="K7:M7"/>
    <mergeCell ref="H7:H8"/>
  </mergeCells>
  <pageMargins left="0.70866141732283472" right="0.70866141732283472" top="0.78740157480314965" bottom="0.78740157480314965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57"/>
  <sheetViews>
    <sheetView zoomScale="70" zoomScaleNormal="70" workbookViewId="0">
      <selection activeCell="U32" sqref="U32"/>
    </sheetView>
  </sheetViews>
  <sheetFormatPr baseColWidth="10" defaultColWidth="11.5703125" defaultRowHeight="14.25" x14ac:dyDescent="0.2"/>
  <cols>
    <col min="1" max="1" width="1.85546875" style="4" customWidth="1"/>
    <col min="2" max="2" width="28.7109375" style="4" customWidth="1"/>
    <col min="3" max="3" width="32.28515625" style="4" customWidth="1"/>
    <col min="4" max="4" width="13.7109375" style="4" customWidth="1"/>
    <col min="5" max="5" width="12.5703125" style="4" customWidth="1"/>
    <col min="6" max="6" width="11.28515625" style="4" customWidth="1"/>
    <col min="7" max="7" width="14.42578125" style="4" customWidth="1"/>
    <col min="8" max="8" width="16.5703125" style="4" customWidth="1"/>
    <col min="9" max="9" width="18.42578125" style="4" customWidth="1"/>
    <col min="10" max="10" width="0.7109375" style="4" customWidth="1"/>
    <col min="11" max="12" width="11.7109375" style="4" customWidth="1"/>
    <col min="13" max="13" width="10.85546875" style="4" customWidth="1"/>
    <col min="14" max="14" width="0.7109375" style="4" customWidth="1"/>
    <col min="15" max="16" width="17" style="4" customWidth="1"/>
    <col min="17" max="17" width="0.7109375" style="4" customWidth="1"/>
    <col min="18" max="18" width="13.85546875" style="4" customWidth="1"/>
    <col min="19" max="19" width="17" style="4" customWidth="1"/>
    <col min="20" max="20" width="0.7109375" style="4" customWidth="1"/>
    <col min="21" max="21" width="13.85546875" style="4" customWidth="1"/>
    <col min="22" max="22" width="0.7109375" style="4" customWidth="1"/>
    <col min="23" max="23" width="22" style="4" bestFit="1" customWidth="1"/>
    <col min="24" max="26" width="12.7109375" style="4" bestFit="1" customWidth="1"/>
    <col min="27" max="16384" width="11.5703125" style="4"/>
  </cols>
  <sheetData>
    <row r="1" spans="1:27" ht="33" customHeight="1" x14ac:dyDescent="0.25">
      <c r="A1" s="1"/>
      <c r="B1" s="2" t="s">
        <v>119</v>
      </c>
      <c r="C1" s="2"/>
      <c r="D1" s="46"/>
      <c r="E1" s="2"/>
      <c r="F1" s="2"/>
      <c r="G1" s="2"/>
      <c r="H1" s="2"/>
      <c r="I1" s="2"/>
      <c r="J1" s="2"/>
      <c r="K1" s="2"/>
      <c r="L1" s="2"/>
      <c r="M1" s="3"/>
      <c r="N1" s="3"/>
      <c r="O1" s="1"/>
      <c r="P1" s="1"/>
      <c r="Q1" s="3"/>
      <c r="R1" s="1"/>
      <c r="S1" s="1"/>
      <c r="T1" s="1"/>
      <c r="U1" s="1"/>
      <c r="V1" s="1"/>
      <c r="W1" s="1"/>
      <c r="X1" s="1"/>
    </row>
    <row r="2" spans="1:27" ht="16.149999999999999" customHeight="1" x14ac:dyDescent="0.25">
      <c r="A2" s="1"/>
      <c r="B2" s="5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7"/>
      <c r="O2" s="1"/>
      <c r="P2" s="1"/>
      <c r="Q2" s="7"/>
      <c r="R2" s="1"/>
      <c r="S2" s="1"/>
      <c r="T2" s="1"/>
      <c r="U2" s="1"/>
      <c r="V2" s="1"/>
      <c r="W2" s="1"/>
      <c r="X2" s="1"/>
    </row>
    <row r="3" spans="1:27" ht="16.149999999999999" customHeight="1" x14ac:dyDescent="0.25">
      <c r="A3" s="1"/>
      <c r="B3" s="5"/>
      <c r="C3" s="6"/>
      <c r="D3" s="6"/>
      <c r="E3" s="6"/>
      <c r="F3" s="6"/>
      <c r="G3" s="6"/>
      <c r="H3" s="6"/>
      <c r="I3" s="6"/>
      <c r="J3" s="6"/>
      <c r="K3" s="6"/>
      <c r="L3" s="7"/>
      <c r="M3" s="7"/>
      <c r="N3" s="7"/>
      <c r="O3" s="1"/>
      <c r="P3" s="1"/>
      <c r="Q3" s="7"/>
      <c r="R3" s="1"/>
      <c r="S3" s="1"/>
      <c r="T3" s="1"/>
      <c r="U3" s="1"/>
      <c r="V3" s="1"/>
      <c r="W3" s="1"/>
      <c r="X3" s="1"/>
    </row>
    <row r="4" spans="1:27" ht="16.149999999999999" customHeight="1" x14ac:dyDescent="0.25">
      <c r="A4" s="1"/>
      <c r="B4" s="8" t="s">
        <v>2</v>
      </c>
      <c r="C4" s="136" t="str">
        <f>'1.1 Eigenpersonal'!C4:D4</f>
        <v>xy</v>
      </c>
      <c r="D4" s="137"/>
      <c r="E4" s="9"/>
      <c r="F4" s="9"/>
      <c r="G4" s="9"/>
      <c r="H4" s="9"/>
      <c r="I4" s="9"/>
      <c r="J4" s="9"/>
      <c r="K4" s="9"/>
      <c r="L4" s="9"/>
      <c r="M4" s="9"/>
      <c r="N4" s="10"/>
      <c r="O4" s="116"/>
      <c r="P4" s="116"/>
      <c r="Q4" s="10"/>
      <c r="R4" s="116"/>
      <c r="S4" s="116"/>
      <c r="T4" s="116"/>
      <c r="U4" s="12"/>
      <c r="V4" s="116"/>
      <c r="W4" s="99" t="s">
        <v>111</v>
      </c>
    </row>
    <row r="5" spans="1:27" ht="16.149999999999999" customHeight="1" x14ac:dyDescent="0.25">
      <c r="A5" s="1"/>
      <c r="B5" s="13" t="s">
        <v>4</v>
      </c>
      <c r="C5" s="136" t="str">
        <f>'1.1 Eigenpersonal'!C5:D5</f>
        <v>StM</v>
      </c>
      <c r="D5" s="137"/>
      <c r="E5" s="9"/>
      <c r="F5" s="9"/>
      <c r="G5" s="9"/>
      <c r="H5" s="9"/>
      <c r="I5" s="9"/>
      <c r="J5" s="9"/>
      <c r="K5" s="9"/>
      <c r="L5" s="9"/>
      <c r="M5" s="9"/>
      <c r="N5" s="117"/>
      <c r="O5" s="116"/>
      <c r="P5" s="116"/>
      <c r="Q5" s="117"/>
      <c r="R5" s="126" t="s">
        <v>0</v>
      </c>
      <c r="S5" s="16">
        <v>44197</v>
      </c>
      <c r="T5" s="116"/>
      <c r="U5" s="126" t="s">
        <v>1</v>
      </c>
      <c r="V5" s="116"/>
      <c r="W5" s="17">
        <v>45291</v>
      </c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7" s="19" customFormat="1" ht="66.599999999999994" customHeight="1" x14ac:dyDescent="0.2">
      <c r="A7" s="18"/>
      <c r="B7" s="128" t="s">
        <v>6</v>
      </c>
      <c r="C7" s="128" t="s">
        <v>23</v>
      </c>
      <c r="D7" s="128" t="s">
        <v>7</v>
      </c>
      <c r="E7" s="128" t="s">
        <v>8</v>
      </c>
      <c r="F7" s="128" t="s">
        <v>9</v>
      </c>
      <c r="G7" s="130" t="s">
        <v>80</v>
      </c>
      <c r="H7" s="135" t="s">
        <v>73</v>
      </c>
      <c r="I7" s="128" t="s">
        <v>60</v>
      </c>
      <c r="J7" s="1"/>
      <c r="K7" s="132" t="s">
        <v>10</v>
      </c>
      <c r="L7" s="133"/>
      <c r="M7" s="134"/>
      <c r="N7" s="1"/>
      <c r="O7" s="140" t="s">
        <v>77</v>
      </c>
      <c r="P7" s="139" t="s">
        <v>11</v>
      </c>
      <c r="Q7" s="1"/>
      <c r="R7" s="139" t="s">
        <v>76</v>
      </c>
      <c r="S7" s="139" t="s">
        <v>75</v>
      </c>
      <c r="T7" s="1"/>
      <c r="U7" s="128" t="s">
        <v>81</v>
      </c>
      <c r="V7" s="1"/>
      <c r="W7" s="139" t="s">
        <v>22</v>
      </c>
      <c r="X7" s="18"/>
    </row>
    <row r="8" spans="1:27" s="19" customFormat="1" ht="69.599999999999994" customHeight="1" x14ac:dyDescent="0.2">
      <c r="A8" s="18"/>
      <c r="B8" s="129"/>
      <c r="C8" s="129"/>
      <c r="D8" s="129"/>
      <c r="E8" s="129"/>
      <c r="F8" s="129"/>
      <c r="G8" s="131"/>
      <c r="H8" s="135"/>
      <c r="I8" s="129"/>
      <c r="J8" s="1"/>
      <c r="K8" s="50" t="s">
        <v>61</v>
      </c>
      <c r="L8" s="50" t="s">
        <v>62</v>
      </c>
      <c r="M8" s="50" t="s">
        <v>63</v>
      </c>
      <c r="N8" s="1"/>
      <c r="O8" s="141"/>
      <c r="P8" s="139"/>
      <c r="Q8" s="1"/>
      <c r="R8" s="139"/>
      <c r="S8" s="139"/>
      <c r="T8" s="1"/>
      <c r="U8" s="129"/>
      <c r="V8" s="1"/>
      <c r="W8" s="139"/>
      <c r="X8" s="18"/>
    </row>
    <row r="9" spans="1:27" ht="4.1500000000000004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9"/>
      <c r="Z9" s="19"/>
      <c r="AA9" s="19"/>
    </row>
    <row r="10" spans="1:27" s="28" customFormat="1" ht="31.9" customHeight="1" x14ac:dyDescent="0.2">
      <c r="A10" s="21"/>
      <c r="B10" s="111" t="s">
        <v>99</v>
      </c>
      <c r="C10" s="111"/>
      <c r="D10" s="112"/>
      <c r="E10" s="112"/>
      <c r="F10" s="113"/>
      <c r="G10" s="113"/>
      <c r="H10" s="34" t="str">
        <f>IFERROR(ROUND(((1720*(G10/F10)*YEARFRAC(IF(OR(K10=42429,K10=43890),K10+1,K10),L10+1,4))/M10),2),"")</f>
        <v/>
      </c>
      <c r="I10" s="114"/>
      <c r="J10" s="118"/>
      <c r="K10" s="112">
        <f t="shared" ref="K10:K12" si="0">$S$5</f>
        <v>44197</v>
      </c>
      <c r="L10" s="115">
        <f t="shared" ref="L10:L12" si="1">$W$5</f>
        <v>45291</v>
      </c>
      <c r="M10" s="22">
        <f>IFERROR((L10+1-K10)/7,"")</f>
        <v>156.42857142857142</v>
      </c>
      <c r="N10" s="23"/>
      <c r="O10" s="113"/>
      <c r="P10" s="24">
        <f>MIN(O10,H10)</f>
        <v>0</v>
      </c>
      <c r="Q10" s="23"/>
      <c r="R10" s="25" t="str">
        <f t="shared" ref="R10:R22" si="2">IFERROR(MIN(IF(O10&lt;=H10,O10*M10,H10*M10),ROUND((1720*(G10/F10)*YEARFRAC(IF(OR(K10=42429,K10=43890),K10+1,K10),L10+1,4)),2)),"")</f>
        <v/>
      </c>
      <c r="S10" s="25" t="str">
        <f t="shared" ref="S10:S22" si="3">IFERROR(ROUND(IF(YEARFRAC(IF(OR(K10=42429,K10=43890),K10+1,K10),L10+1,4)&gt;1,R10/YEARFRAC(IF(OR(K10=42429,K10=43890),K10+1,K10),L10+1,4),R10),2),"")</f>
        <v/>
      </c>
      <c r="T10" s="23"/>
      <c r="U10" s="26" t="str">
        <f t="shared" ref="U10:U22" si="4">IFERROR(ROUND((I10/(G10/F10))/1720,2),"")</f>
        <v/>
      </c>
      <c r="V10" s="23"/>
      <c r="W10" s="26" t="str">
        <f t="shared" ref="W10:W22" si="5">IFERROR(MIN((R10*U10),IF(O10&lt;=H10,(I10*YEARFRAC(IF(OR(K10=42429,K10=43890),K10+1,K10),L10+1,4)*(O10/H10)),(I10*YEARFRAC(IF(OR(K10=42429,K10=43890),K10+1,K10),L10+1,4)*(H10/H10)))),"")</f>
        <v/>
      </c>
      <c r="X10" s="27"/>
      <c r="Y10" s="19"/>
      <c r="Z10" s="19"/>
      <c r="AA10" s="19"/>
    </row>
    <row r="11" spans="1:27" s="28" customFormat="1" ht="31.9" customHeight="1" x14ac:dyDescent="0.2">
      <c r="A11" s="21"/>
      <c r="B11" s="111"/>
      <c r="C11" s="111"/>
      <c r="D11" s="112"/>
      <c r="E11" s="112"/>
      <c r="F11" s="113"/>
      <c r="G11" s="113"/>
      <c r="H11" s="34" t="str">
        <f t="shared" ref="H11:H22" si="6">IFERROR(ROUND(((1720*(G11/F11)*YEARFRAC(IF(OR(K11=42429,K11=43890),K11+1,K11),L11+1,4))/M11),2),"")</f>
        <v/>
      </c>
      <c r="I11" s="114"/>
      <c r="J11" s="118"/>
      <c r="K11" s="112">
        <f t="shared" si="0"/>
        <v>44197</v>
      </c>
      <c r="L11" s="115">
        <f t="shared" si="1"/>
        <v>45291</v>
      </c>
      <c r="M11" s="22">
        <f t="shared" ref="M11:M22" si="7">IFERROR((L11+1-K11)/7,"")</f>
        <v>156.42857142857142</v>
      </c>
      <c r="N11" s="23"/>
      <c r="O11" s="113"/>
      <c r="P11" s="24">
        <f t="shared" ref="P11:P22" si="8">MIN(O11,H11)</f>
        <v>0</v>
      </c>
      <c r="Q11" s="23"/>
      <c r="R11" s="25" t="str">
        <f t="shared" si="2"/>
        <v/>
      </c>
      <c r="S11" s="25" t="str">
        <f t="shared" si="3"/>
        <v/>
      </c>
      <c r="T11" s="23"/>
      <c r="U11" s="26" t="str">
        <f t="shared" si="4"/>
        <v/>
      </c>
      <c r="V11" s="23"/>
      <c r="W11" s="26" t="str">
        <f t="shared" si="5"/>
        <v/>
      </c>
      <c r="X11" s="21"/>
      <c r="Y11" s="19"/>
      <c r="Z11" s="19"/>
      <c r="AA11" s="19"/>
    </row>
    <row r="12" spans="1:27" s="28" customFormat="1" ht="31.9" customHeight="1" x14ac:dyDescent="0.2">
      <c r="A12" s="21"/>
      <c r="B12" s="111"/>
      <c r="C12" s="111"/>
      <c r="D12" s="112"/>
      <c r="E12" s="112"/>
      <c r="F12" s="113"/>
      <c r="G12" s="113"/>
      <c r="H12" s="34" t="str">
        <f t="shared" si="6"/>
        <v/>
      </c>
      <c r="I12" s="114"/>
      <c r="J12" s="118"/>
      <c r="K12" s="112">
        <f t="shared" si="0"/>
        <v>44197</v>
      </c>
      <c r="L12" s="115">
        <f t="shared" si="1"/>
        <v>45291</v>
      </c>
      <c r="M12" s="22">
        <f t="shared" si="7"/>
        <v>156.42857142857142</v>
      </c>
      <c r="N12" s="23"/>
      <c r="O12" s="113"/>
      <c r="P12" s="24">
        <f t="shared" si="8"/>
        <v>0</v>
      </c>
      <c r="Q12" s="23"/>
      <c r="R12" s="25" t="str">
        <f t="shared" si="2"/>
        <v/>
      </c>
      <c r="S12" s="25" t="str">
        <f t="shared" si="3"/>
        <v/>
      </c>
      <c r="T12" s="23"/>
      <c r="U12" s="26" t="str">
        <f t="shared" si="4"/>
        <v/>
      </c>
      <c r="V12" s="23"/>
      <c r="W12" s="26" t="str">
        <f t="shared" si="5"/>
        <v/>
      </c>
      <c r="X12" s="21"/>
      <c r="Y12" s="19"/>
      <c r="Z12" s="19"/>
      <c r="AA12" s="19"/>
    </row>
    <row r="13" spans="1:27" s="28" customFormat="1" ht="31.9" customHeight="1" x14ac:dyDescent="0.2">
      <c r="A13" s="21"/>
      <c r="B13" s="111"/>
      <c r="C13" s="111"/>
      <c r="D13" s="112"/>
      <c r="E13" s="112"/>
      <c r="F13" s="113"/>
      <c r="G13" s="113"/>
      <c r="H13" s="34" t="str">
        <f t="shared" si="6"/>
        <v/>
      </c>
      <c r="I13" s="114"/>
      <c r="J13" s="118"/>
      <c r="K13" s="112">
        <f>$S$5</f>
        <v>44197</v>
      </c>
      <c r="L13" s="115">
        <f>$W$5</f>
        <v>45291</v>
      </c>
      <c r="M13" s="22">
        <f t="shared" si="7"/>
        <v>156.42857142857142</v>
      </c>
      <c r="N13" s="23"/>
      <c r="O13" s="113"/>
      <c r="P13" s="24">
        <f t="shared" si="8"/>
        <v>0</v>
      </c>
      <c r="Q13" s="23"/>
      <c r="R13" s="25" t="str">
        <f t="shared" si="2"/>
        <v/>
      </c>
      <c r="S13" s="25" t="str">
        <f t="shared" si="3"/>
        <v/>
      </c>
      <c r="T13" s="23"/>
      <c r="U13" s="26" t="str">
        <f t="shared" si="4"/>
        <v/>
      </c>
      <c r="V13" s="23"/>
      <c r="W13" s="26" t="str">
        <f t="shared" si="5"/>
        <v/>
      </c>
      <c r="X13" s="21"/>
      <c r="Y13" s="19"/>
      <c r="Z13" s="19"/>
      <c r="AA13" s="19"/>
    </row>
    <row r="14" spans="1:27" s="28" customFormat="1" ht="31.9" customHeight="1" x14ac:dyDescent="0.2">
      <c r="A14" s="21"/>
      <c r="B14" s="111"/>
      <c r="C14" s="111"/>
      <c r="D14" s="112"/>
      <c r="E14" s="112"/>
      <c r="F14" s="113"/>
      <c r="G14" s="113"/>
      <c r="H14" s="34" t="str">
        <f t="shared" si="6"/>
        <v/>
      </c>
      <c r="I14" s="114"/>
      <c r="J14" s="118"/>
      <c r="K14" s="112">
        <f>$S$5</f>
        <v>44197</v>
      </c>
      <c r="L14" s="115">
        <f>$W$5</f>
        <v>45291</v>
      </c>
      <c r="M14" s="22">
        <f t="shared" si="7"/>
        <v>156.42857142857142</v>
      </c>
      <c r="N14" s="23"/>
      <c r="O14" s="113"/>
      <c r="P14" s="24">
        <f t="shared" si="8"/>
        <v>0</v>
      </c>
      <c r="Q14" s="23"/>
      <c r="R14" s="25" t="str">
        <f t="shared" si="2"/>
        <v/>
      </c>
      <c r="S14" s="25" t="str">
        <f t="shared" si="3"/>
        <v/>
      </c>
      <c r="T14" s="23"/>
      <c r="U14" s="26" t="str">
        <f t="shared" si="4"/>
        <v/>
      </c>
      <c r="V14" s="23"/>
      <c r="W14" s="26" t="str">
        <f t="shared" si="5"/>
        <v/>
      </c>
      <c r="X14" s="21"/>
      <c r="Y14" s="19"/>
      <c r="Z14" s="19"/>
      <c r="AA14" s="19"/>
    </row>
    <row r="15" spans="1:27" s="28" customFormat="1" ht="31.9" customHeight="1" x14ac:dyDescent="0.2">
      <c r="A15" s="21"/>
      <c r="B15" s="111"/>
      <c r="C15" s="111"/>
      <c r="D15" s="112"/>
      <c r="E15" s="112"/>
      <c r="F15" s="113"/>
      <c r="G15" s="113"/>
      <c r="H15" s="34" t="str">
        <f t="shared" ref="H15:H20" si="9">IFERROR(ROUND(((1720*(G15/F15)*YEARFRAC(IF(OR(K15=42429,K15=43890),K15+1,K15),L15+1,4))/M15),2),"")</f>
        <v/>
      </c>
      <c r="I15" s="114"/>
      <c r="J15" s="118"/>
      <c r="K15" s="112">
        <f t="shared" ref="K15:K20" si="10">$S$5</f>
        <v>44197</v>
      </c>
      <c r="L15" s="115">
        <f t="shared" ref="L15:L20" si="11">$W$5</f>
        <v>45291</v>
      </c>
      <c r="M15" s="22">
        <f t="shared" ref="M15:M20" si="12">IFERROR((L15+1-K15)/7,"")</f>
        <v>156.42857142857142</v>
      </c>
      <c r="N15" s="23"/>
      <c r="O15" s="113"/>
      <c r="P15" s="24">
        <f t="shared" ref="P15:P20" si="13">MIN(O15,H15)</f>
        <v>0</v>
      </c>
      <c r="Q15" s="23"/>
      <c r="R15" s="25" t="str">
        <f t="shared" ref="R15:R20" si="14">IFERROR(MIN(IF(O15&lt;=H15,O15*M15,H15*M15),ROUND((1720*(G15/F15)*YEARFRAC(IF(OR(K15=42429,K15=43890),K15+1,K15),L15+1,4)),2)),"")</f>
        <v/>
      </c>
      <c r="S15" s="25" t="str">
        <f t="shared" ref="S15:S20" si="15">IFERROR(ROUND(IF(YEARFRAC(IF(OR(K15=42429,K15=43890),K15+1,K15),L15+1,4)&gt;1,R15/YEARFRAC(IF(OR(K15=42429,K15=43890),K15+1,K15),L15+1,4),R15),2),"")</f>
        <v/>
      </c>
      <c r="T15" s="23"/>
      <c r="U15" s="26" t="str">
        <f t="shared" ref="U15:U20" si="16">IFERROR(ROUND((I15/(G15/F15))/1720,2),"")</f>
        <v/>
      </c>
      <c r="V15" s="23"/>
      <c r="W15" s="26" t="str">
        <f t="shared" ref="W15:W20" si="17">IFERROR(MIN((R15*U15),IF(O15&lt;=H15,(I15*YEARFRAC(IF(OR(K15=42429,K15=43890),K15+1,K15),L15+1,4)*(O15/H15)),(I15*YEARFRAC(IF(OR(K15=42429,K15=43890),K15+1,K15),L15+1,4)*(H15/H15)))),"")</f>
        <v/>
      </c>
      <c r="X15" s="21"/>
      <c r="Y15" s="19"/>
      <c r="Z15" s="19"/>
      <c r="AA15" s="19"/>
    </row>
    <row r="16" spans="1:27" s="28" customFormat="1" ht="31.9" customHeight="1" x14ac:dyDescent="0.2">
      <c r="A16" s="21"/>
      <c r="B16" s="111"/>
      <c r="C16" s="111"/>
      <c r="D16" s="112"/>
      <c r="E16" s="112"/>
      <c r="F16" s="113"/>
      <c r="G16" s="113"/>
      <c r="H16" s="34" t="str">
        <f t="shared" si="9"/>
        <v/>
      </c>
      <c r="I16" s="114"/>
      <c r="J16" s="118"/>
      <c r="K16" s="112">
        <f t="shared" si="10"/>
        <v>44197</v>
      </c>
      <c r="L16" s="115">
        <f t="shared" si="11"/>
        <v>45291</v>
      </c>
      <c r="M16" s="22">
        <f t="shared" si="12"/>
        <v>156.42857142857142</v>
      </c>
      <c r="N16" s="23"/>
      <c r="O16" s="113"/>
      <c r="P16" s="24">
        <f t="shared" si="13"/>
        <v>0</v>
      </c>
      <c r="Q16" s="23"/>
      <c r="R16" s="25" t="str">
        <f t="shared" si="14"/>
        <v/>
      </c>
      <c r="S16" s="25" t="str">
        <f t="shared" si="15"/>
        <v/>
      </c>
      <c r="T16" s="23"/>
      <c r="U16" s="26" t="str">
        <f t="shared" si="16"/>
        <v/>
      </c>
      <c r="V16" s="23"/>
      <c r="W16" s="26" t="str">
        <f t="shared" si="17"/>
        <v/>
      </c>
      <c r="X16" s="21"/>
      <c r="Y16" s="19"/>
      <c r="Z16" s="19"/>
      <c r="AA16" s="19"/>
    </row>
    <row r="17" spans="1:27" s="28" customFormat="1" ht="31.9" customHeight="1" x14ac:dyDescent="0.2">
      <c r="A17" s="21"/>
      <c r="B17" s="111"/>
      <c r="C17" s="111"/>
      <c r="D17" s="112"/>
      <c r="E17" s="112"/>
      <c r="F17" s="113"/>
      <c r="G17" s="113"/>
      <c r="H17" s="34" t="str">
        <f t="shared" si="9"/>
        <v/>
      </c>
      <c r="I17" s="114"/>
      <c r="J17" s="118"/>
      <c r="K17" s="112">
        <f t="shared" si="10"/>
        <v>44197</v>
      </c>
      <c r="L17" s="115">
        <f t="shared" si="11"/>
        <v>45291</v>
      </c>
      <c r="M17" s="22">
        <f t="shared" si="12"/>
        <v>156.42857142857142</v>
      </c>
      <c r="N17" s="23"/>
      <c r="O17" s="113"/>
      <c r="P17" s="24">
        <f t="shared" si="13"/>
        <v>0</v>
      </c>
      <c r="Q17" s="23"/>
      <c r="R17" s="25" t="str">
        <f t="shared" si="14"/>
        <v/>
      </c>
      <c r="S17" s="25" t="str">
        <f t="shared" si="15"/>
        <v/>
      </c>
      <c r="T17" s="23"/>
      <c r="U17" s="26" t="str">
        <f t="shared" si="16"/>
        <v/>
      </c>
      <c r="V17" s="23"/>
      <c r="W17" s="26" t="str">
        <f t="shared" si="17"/>
        <v/>
      </c>
      <c r="X17" s="21"/>
      <c r="Y17" s="19"/>
      <c r="Z17" s="19"/>
      <c r="AA17" s="19"/>
    </row>
    <row r="18" spans="1:27" s="28" customFormat="1" ht="31.9" customHeight="1" x14ac:dyDescent="0.2">
      <c r="A18" s="21"/>
      <c r="B18" s="111"/>
      <c r="C18" s="111"/>
      <c r="D18" s="112"/>
      <c r="E18" s="112"/>
      <c r="F18" s="113"/>
      <c r="G18" s="113"/>
      <c r="H18" s="34" t="str">
        <f t="shared" si="9"/>
        <v/>
      </c>
      <c r="I18" s="114"/>
      <c r="J18" s="118"/>
      <c r="K18" s="112">
        <f t="shared" si="10"/>
        <v>44197</v>
      </c>
      <c r="L18" s="115">
        <f t="shared" si="11"/>
        <v>45291</v>
      </c>
      <c r="M18" s="22">
        <f t="shared" si="12"/>
        <v>156.42857142857142</v>
      </c>
      <c r="N18" s="23"/>
      <c r="O18" s="113"/>
      <c r="P18" s="24">
        <f t="shared" si="13"/>
        <v>0</v>
      </c>
      <c r="Q18" s="23"/>
      <c r="R18" s="25" t="str">
        <f t="shared" si="14"/>
        <v/>
      </c>
      <c r="S18" s="25" t="str">
        <f t="shared" si="15"/>
        <v/>
      </c>
      <c r="T18" s="23"/>
      <c r="U18" s="26" t="str">
        <f t="shared" si="16"/>
        <v/>
      </c>
      <c r="V18" s="23"/>
      <c r="W18" s="26" t="str">
        <f t="shared" si="17"/>
        <v/>
      </c>
      <c r="X18" s="21"/>
      <c r="Y18" s="19"/>
      <c r="Z18" s="19"/>
      <c r="AA18" s="19"/>
    </row>
    <row r="19" spans="1:27" s="28" customFormat="1" ht="31.9" customHeight="1" x14ac:dyDescent="0.2">
      <c r="A19" s="21"/>
      <c r="B19" s="111"/>
      <c r="C19" s="111"/>
      <c r="D19" s="112"/>
      <c r="E19" s="112"/>
      <c r="F19" s="113"/>
      <c r="G19" s="113"/>
      <c r="H19" s="34" t="str">
        <f t="shared" si="9"/>
        <v/>
      </c>
      <c r="I19" s="114"/>
      <c r="J19" s="118"/>
      <c r="K19" s="112">
        <f t="shared" si="10"/>
        <v>44197</v>
      </c>
      <c r="L19" s="115">
        <f t="shared" si="11"/>
        <v>45291</v>
      </c>
      <c r="M19" s="22">
        <f t="shared" si="12"/>
        <v>156.42857142857142</v>
      </c>
      <c r="N19" s="23"/>
      <c r="O19" s="113"/>
      <c r="P19" s="24">
        <f t="shared" si="13"/>
        <v>0</v>
      </c>
      <c r="Q19" s="23"/>
      <c r="R19" s="25" t="str">
        <f t="shared" si="14"/>
        <v/>
      </c>
      <c r="S19" s="25" t="str">
        <f t="shared" si="15"/>
        <v/>
      </c>
      <c r="T19" s="23"/>
      <c r="U19" s="26" t="str">
        <f t="shared" si="16"/>
        <v/>
      </c>
      <c r="V19" s="23"/>
      <c r="W19" s="26" t="str">
        <f t="shared" si="17"/>
        <v/>
      </c>
      <c r="X19" s="21"/>
      <c r="Y19" s="19"/>
      <c r="Z19" s="19"/>
      <c r="AA19" s="19"/>
    </row>
    <row r="20" spans="1:27" s="28" customFormat="1" ht="31.9" customHeight="1" x14ac:dyDescent="0.2">
      <c r="A20" s="21"/>
      <c r="B20" s="111"/>
      <c r="C20" s="111"/>
      <c r="D20" s="112"/>
      <c r="E20" s="112"/>
      <c r="F20" s="113"/>
      <c r="G20" s="113"/>
      <c r="H20" s="34" t="str">
        <f t="shared" si="9"/>
        <v/>
      </c>
      <c r="I20" s="114"/>
      <c r="J20" s="118"/>
      <c r="K20" s="112">
        <f t="shared" si="10"/>
        <v>44197</v>
      </c>
      <c r="L20" s="115">
        <f t="shared" si="11"/>
        <v>45291</v>
      </c>
      <c r="M20" s="22">
        <f t="shared" si="12"/>
        <v>156.42857142857142</v>
      </c>
      <c r="N20" s="23"/>
      <c r="O20" s="113"/>
      <c r="P20" s="24">
        <f t="shared" si="13"/>
        <v>0</v>
      </c>
      <c r="Q20" s="23"/>
      <c r="R20" s="25" t="str">
        <f t="shared" si="14"/>
        <v/>
      </c>
      <c r="S20" s="25" t="str">
        <f t="shared" si="15"/>
        <v/>
      </c>
      <c r="T20" s="23"/>
      <c r="U20" s="26" t="str">
        <f t="shared" si="16"/>
        <v/>
      </c>
      <c r="V20" s="23"/>
      <c r="W20" s="26" t="str">
        <f t="shared" si="17"/>
        <v/>
      </c>
      <c r="X20" s="21"/>
      <c r="Y20" s="19"/>
      <c r="Z20" s="19"/>
      <c r="AA20" s="19"/>
    </row>
    <row r="21" spans="1:27" s="28" customFormat="1" ht="31.9" customHeight="1" x14ac:dyDescent="0.2">
      <c r="A21" s="21"/>
      <c r="B21" s="111"/>
      <c r="C21" s="111"/>
      <c r="D21" s="112"/>
      <c r="E21" s="112"/>
      <c r="F21" s="113"/>
      <c r="G21" s="113"/>
      <c r="H21" s="34" t="str">
        <f t="shared" si="6"/>
        <v/>
      </c>
      <c r="I21" s="114"/>
      <c r="J21" s="118"/>
      <c r="K21" s="112">
        <f>$S$5</f>
        <v>44197</v>
      </c>
      <c r="L21" s="115">
        <f>$W$5</f>
        <v>45291</v>
      </c>
      <c r="M21" s="22">
        <f t="shared" si="7"/>
        <v>156.42857142857142</v>
      </c>
      <c r="N21" s="23"/>
      <c r="O21" s="113"/>
      <c r="P21" s="24">
        <f t="shared" si="8"/>
        <v>0</v>
      </c>
      <c r="Q21" s="23"/>
      <c r="R21" s="25" t="str">
        <f t="shared" si="2"/>
        <v/>
      </c>
      <c r="S21" s="25" t="str">
        <f t="shared" si="3"/>
        <v/>
      </c>
      <c r="T21" s="23"/>
      <c r="U21" s="26" t="str">
        <f t="shared" si="4"/>
        <v/>
      </c>
      <c r="V21" s="23"/>
      <c r="W21" s="26" t="str">
        <f t="shared" si="5"/>
        <v/>
      </c>
      <c r="X21" s="21"/>
      <c r="Y21" s="19"/>
      <c r="Z21" s="19"/>
      <c r="AA21" s="19"/>
    </row>
    <row r="22" spans="1:27" s="28" customFormat="1" ht="31.9" customHeight="1" x14ac:dyDescent="0.2">
      <c r="A22" s="21"/>
      <c r="B22" s="111"/>
      <c r="C22" s="111"/>
      <c r="D22" s="112"/>
      <c r="E22" s="112"/>
      <c r="F22" s="113"/>
      <c r="G22" s="113"/>
      <c r="H22" s="34" t="str">
        <f t="shared" si="6"/>
        <v/>
      </c>
      <c r="I22" s="114"/>
      <c r="J22" s="118"/>
      <c r="K22" s="112">
        <f>$S$5</f>
        <v>44197</v>
      </c>
      <c r="L22" s="115">
        <f>$W$5</f>
        <v>45291</v>
      </c>
      <c r="M22" s="22">
        <f t="shared" si="7"/>
        <v>156.42857142857142</v>
      </c>
      <c r="N22" s="23"/>
      <c r="O22" s="113"/>
      <c r="P22" s="24">
        <f t="shared" si="8"/>
        <v>0</v>
      </c>
      <c r="Q22" s="23"/>
      <c r="R22" s="25" t="str">
        <f t="shared" si="2"/>
        <v/>
      </c>
      <c r="S22" s="25" t="str">
        <f t="shared" si="3"/>
        <v/>
      </c>
      <c r="T22" s="23"/>
      <c r="U22" s="26" t="str">
        <f t="shared" si="4"/>
        <v/>
      </c>
      <c r="V22" s="23"/>
      <c r="W22" s="26" t="str">
        <f t="shared" si="5"/>
        <v/>
      </c>
      <c r="X22" s="21"/>
      <c r="Y22" s="19"/>
      <c r="Z22" s="19"/>
      <c r="AA22" s="19"/>
    </row>
    <row r="23" spans="1:27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96"/>
      <c r="X23" s="1"/>
      <c r="Y23" s="19"/>
      <c r="Z23" s="19"/>
      <c r="AA23" s="19"/>
    </row>
    <row r="24" spans="1:27" ht="16.149999999999999" customHeight="1" x14ac:dyDescent="0.2">
      <c r="A24" s="1"/>
      <c r="B24" s="47" t="s">
        <v>12</v>
      </c>
      <c r="C24" s="4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43" t="s">
        <v>108</v>
      </c>
      <c r="T24" s="143"/>
      <c r="U24" s="143"/>
      <c r="V24" s="127"/>
      <c r="W24" s="145">
        <f>SUM(W10:W22)</f>
        <v>0</v>
      </c>
      <c r="X24" s="1"/>
      <c r="Y24" s="19"/>
      <c r="Z24" s="19"/>
      <c r="AA24" s="19"/>
    </row>
    <row r="25" spans="1:27" ht="16.149999999999999" customHeight="1" thickBot="1" x14ac:dyDescent="0.25">
      <c r="A25" s="1"/>
      <c r="B25" s="47" t="s">
        <v>13</v>
      </c>
      <c r="C25" s="48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44"/>
      <c r="T25" s="144"/>
      <c r="U25" s="144"/>
      <c r="V25" s="118"/>
      <c r="W25" s="146"/>
      <c r="X25" s="1"/>
      <c r="Y25" s="19"/>
      <c r="Z25" s="19"/>
      <c r="AA25" s="19"/>
    </row>
    <row r="26" spans="1:27" ht="16.149999999999999" customHeight="1" thickTop="1" x14ac:dyDescent="0.2">
      <c r="A26" s="1"/>
      <c r="B26" s="47" t="s">
        <v>14</v>
      </c>
      <c r="C26" s="4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9"/>
      <c r="Z26" s="19"/>
      <c r="AA26" s="19"/>
    </row>
    <row r="27" spans="1:27" ht="16.149999999999999" customHeight="1" x14ac:dyDescent="0.2">
      <c r="A27" s="1"/>
      <c r="B27" s="47" t="s">
        <v>15</v>
      </c>
      <c r="C27" s="4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9"/>
      <c r="Z27" s="19"/>
      <c r="AA27" s="19"/>
    </row>
    <row r="28" spans="1:27" ht="16.149999999999999" customHeight="1" x14ac:dyDescent="0.2">
      <c r="A28" s="1"/>
      <c r="B28" s="47" t="s">
        <v>16</v>
      </c>
      <c r="C28" s="4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9"/>
      <c r="Z28" s="19"/>
      <c r="AA28" s="19"/>
    </row>
    <row r="29" spans="1:27" ht="16.149999999999999" customHeight="1" x14ac:dyDescent="0.2">
      <c r="A29" s="1"/>
      <c r="B29" s="47" t="s">
        <v>17</v>
      </c>
      <c r="C29" s="4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7" s="31" customFormat="1" ht="16.149999999999999" customHeight="1" x14ac:dyDescent="0.2">
      <c r="A30" s="30"/>
      <c r="B30" s="47" t="s">
        <v>100</v>
      </c>
      <c r="C30" s="4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1"/>
      <c r="T30" s="1"/>
      <c r="U30" s="1"/>
      <c r="V30" s="1"/>
      <c r="W30" s="1"/>
      <c r="X30" s="30"/>
    </row>
    <row r="31" spans="1:27" s="31" customFormat="1" ht="16.149999999999999" customHeight="1" x14ac:dyDescent="0.2">
      <c r="A31" s="30"/>
      <c r="B31" s="47" t="s">
        <v>74</v>
      </c>
      <c r="C31" s="49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1"/>
      <c r="T31" s="1"/>
      <c r="U31" s="1"/>
      <c r="V31" s="1"/>
      <c r="W31" s="1"/>
      <c r="X31" s="30"/>
    </row>
    <row r="32" spans="1:27" s="31" customFormat="1" ht="16.149999999999999" customHeight="1" x14ac:dyDescent="0.2">
      <c r="A32" s="30"/>
      <c r="B32" s="47" t="s">
        <v>79</v>
      </c>
      <c r="C32" s="4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1"/>
      <c r="T32" s="1"/>
      <c r="U32" s="1"/>
      <c r="V32" s="1"/>
      <c r="W32" s="1"/>
      <c r="X32" s="30"/>
    </row>
    <row r="33" spans="1:24" s="31" customFormat="1" ht="16.149999999999999" customHeight="1" x14ac:dyDescent="0.25">
      <c r="A33" s="30"/>
      <c r="B33" s="47" t="s">
        <v>101</v>
      </c>
      <c r="C33" s="4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 s="31" customFormat="1" ht="16.149999999999999" customHeight="1" x14ac:dyDescent="0.25">
      <c r="A34" s="30"/>
      <c r="B34" s="47" t="s">
        <v>64</v>
      </c>
      <c r="C34" s="4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 s="31" customFormat="1" ht="16.149999999999999" customHeight="1" x14ac:dyDescent="0.25">
      <c r="A35" s="30"/>
      <c r="B35" s="47" t="s">
        <v>65</v>
      </c>
      <c r="C35" s="4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 s="31" customFormat="1" ht="16.149999999999999" customHeight="1" x14ac:dyDescent="0.25">
      <c r="A36" s="30"/>
      <c r="B36" s="47" t="s">
        <v>102</v>
      </c>
      <c r="C36" s="4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 s="31" customFormat="1" ht="16.149999999999999" customHeight="1" x14ac:dyDescent="0.25">
      <c r="A37" s="30"/>
      <c r="B37" s="47" t="s">
        <v>18</v>
      </c>
      <c r="C37" s="4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 s="31" customFormat="1" ht="16.149999999999999" customHeight="1" x14ac:dyDescent="0.25">
      <c r="A38" s="30"/>
      <c r="B38" s="47" t="s">
        <v>66</v>
      </c>
      <c r="C38" s="4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 s="31" customFormat="1" ht="16.149999999999999" customHeight="1" x14ac:dyDescent="0.25">
      <c r="A39" s="30"/>
      <c r="B39" s="47" t="s">
        <v>19</v>
      </c>
      <c r="C39" s="4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 s="31" customFormat="1" ht="16.149999999999999" customHeight="1" x14ac:dyDescent="0.25">
      <c r="A40" s="30"/>
      <c r="B40" s="47" t="s">
        <v>21</v>
      </c>
      <c r="C40" s="4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 s="31" customFormat="1" ht="16.149999999999999" customHeight="1" x14ac:dyDescent="0.25">
      <c r="A41" s="30"/>
      <c r="B41" s="47" t="s">
        <v>20</v>
      </c>
      <c r="C41" s="49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 s="31" customFormat="1" ht="16.149999999999999" customHeight="1" x14ac:dyDescent="0.25">
      <c r="A42" s="30"/>
      <c r="B42" s="47" t="s">
        <v>78</v>
      </c>
      <c r="C42" s="49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 s="31" customFormat="1" ht="16.149999999999999" customHeight="1" x14ac:dyDescent="0.25">
      <c r="A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 s="31" customFormat="1" ht="16.149999999999999" customHeight="1" x14ac:dyDescent="0.25">
      <c r="A44" s="30"/>
      <c r="B44" s="29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 s="31" customFormat="1" ht="16.149999999999999" customHeight="1" x14ac:dyDescent="0.25">
      <c r="A45" s="30"/>
      <c r="B45" s="29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 s="31" customFormat="1" ht="16.149999999999999" customHeight="1" x14ac:dyDescent="0.25">
      <c r="B46" s="30"/>
    </row>
    <row r="47" spans="1:24" s="31" customFormat="1" ht="16.149999999999999" customHeight="1" x14ac:dyDescent="0.25"/>
    <row r="48" spans="1:24" s="31" customFormat="1" ht="16.149999999999999" customHeight="1" x14ac:dyDescent="0.25"/>
    <row r="49" spans="2:2" s="31" customFormat="1" ht="16.149999999999999" customHeight="1" x14ac:dyDescent="0.25"/>
    <row r="50" spans="2:2" x14ac:dyDescent="0.2">
      <c r="B50" s="32"/>
    </row>
    <row r="53" spans="2:2" x14ac:dyDescent="0.2">
      <c r="B53" s="32"/>
    </row>
    <row r="57" spans="2:2" x14ac:dyDescent="0.2">
      <c r="B57" s="32"/>
    </row>
  </sheetData>
  <sheetProtection algorithmName="SHA-512" hashValue="MeIUWt+CMYOmgmzxKYf2EtAGILwBSxFFQZL/LEtvX8oiq5qXJ5NFWdGtGR+dxUe2yhXjnvxo/9SlnROh+n9vvQ==" saltValue="eVdmrvinCDoXwuPL5Rl6Vg==" spinCount="100000" sheet="1" objects="1" scenarios="1"/>
  <mergeCells count="19">
    <mergeCell ref="S24:U25"/>
    <mergeCell ref="W24:W25"/>
    <mergeCell ref="P7:P8"/>
    <mergeCell ref="R7:R8"/>
    <mergeCell ref="S7:S8"/>
    <mergeCell ref="U7:U8"/>
    <mergeCell ref="W7:W8"/>
    <mergeCell ref="O7:O8"/>
    <mergeCell ref="C4:D4"/>
    <mergeCell ref="C5:D5"/>
    <mergeCell ref="B7:B8"/>
    <mergeCell ref="C7:C8"/>
    <mergeCell ref="D7:D8"/>
    <mergeCell ref="E7:E8"/>
    <mergeCell ref="F7:F8"/>
    <mergeCell ref="G7:G8"/>
    <mergeCell ref="H7:H8"/>
    <mergeCell ref="I7:I8"/>
    <mergeCell ref="K7:M7"/>
  </mergeCells>
  <pageMargins left="0.7" right="0.7" top="0.78740157499999996" bottom="0.78740157499999996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R277"/>
  <sheetViews>
    <sheetView topLeftCell="A4" zoomScaleNormal="100" workbookViewId="0">
      <selection activeCell="U51" sqref="U51"/>
    </sheetView>
  </sheetViews>
  <sheetFormatPr baseColWidth="10" defaultColWidth="11.5703125" defaultRowHeight="14.25" x14ac:dyDescent="0.2"/>
  <cols>
    <col min="1" max="2" width="1.7109375" style="4" customWidth="1"/>
    <col min="3" max="3" width="13.28515625" style="4" customWidth="1"/>
    <col min="4" max="4" width="11.7109375" style="4" customWidth="1"/>
    <col min="5" max="6" width="11.5703125" style="4" customWidth="1"/>
    <col min="7" max="7" width="1.28515625" style="4" customWidth="1"/>
    <col min="8" max="8" width="23.7109375" style="4" customWidth="1"/>
    <col min="9" max="9" width="0.85546875" style="4" customWidth="1"/>
    <col min="10" max="11" width="11.5703125" style="4" customWidth="1"/>
    <col min="12" max="13" width="11.5703125" style="4"/>
    <col min="14" max="14" width="0.7109375" style="4" customWidth="1"/>
    <col min="15" max="16384" width="11.5703125" style="4"/>
  </cols>
  <sheetData>
    <row r="1" spans="1:18" ht="18" x14ac:dyDescent="0.2">
      <c r="A1" s="1"/>
      <c r="B1" s="1"/>
      <c r="C1" s="41" t="s">
        <v>24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">
      <c r="A2" s="1"/>
      <c r="B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">
      <c r="A3" s="1"/>
      <c r="B3" s="1"/>
      <c r="C3" s="36" t="s">
        <v>25</v>
      </c>
      <c r="D3" s="1"/>
      <c r="E3" s="3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">
      <c r="A4" s="1"/>
      <c r="B4" s="1"/>
      <c r="C4" s="110" t="s">
        <v>38</v>
      </c>
      <c r="D4" s="1"/>
      <c r="E4" s="3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">
      <c r="A5" s="1"/>
      <c r="B5" s="1"/>
      <c r="C5" s="110" t="s">
        <v>39</v>
      </c>
      <c r="D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">
      <c r="A7" s="1"/>
      <c r="B7" s="1"/>
      <c r="C7" s="36" t="s">
        <v>26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">
      <c r="A25" s="1"/>
      <c r="B25" s="1"/>
      <c r="C25" s="35" t="s">
        <v>33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">
      <c r="A26" s="1"/>
      <c r="B26" s="1"/>
      <c r="C26" s="33" t="s">
        <v>82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1"/>
      <c r="C44" s="35" t="s">
        <v>27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1"/>
      <c r="C45" s="35" t="s">
        <v>42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1"/>
      <c r="C46" s="35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1"/>
      <c r="C47" s="33" t="s">
        <v>67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1"/>
      <c r="C48" s="33" t="s">
        <v>43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1"/>
      <c r="C49" s="35" t="s">
        <v>44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C51" s="33" t="s">
        <v>30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C52" s="33" t="s">
        <v>118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5" x14ac:dyDescent="0.25">
      <c r="A53" s="1"/>
      <c r="B53" s="1"/>
      <c r="C53" s="109" t="s">
        <v>117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36" t="s">
        <v>28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x14ac:dyDescent="0.2">
      <c r="A73" s="1"/>
      <c r="B73" s="1"/>
      <c r="C73" s="33" t="s">
        <v>31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2">
      <c r="A74" s="1"/>
      <c r="B74" s="1"/>
      <c r="C74" s="35" t="s">
        <v>32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2">
      <c r="A76" s="1"/>
      <c r="B76" s="1"/>
      <c r="C76" s="36" t="s">
        <v>29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x14ac:dyDescent="0.2">
      <c r="A95" s="1"/>
      <c r="B95" s="1"/>
      <c r="C95" s="35" t="s">
        <v>83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x14ac:dyDescent="0.2">
      <c r="A96" s="1"/>
      <c r="B96" s="1"/>
      <c r="C96" s="37" t="s">
        <v>45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x14ac:dyDescent="0.2">
      <c r="A97" s="1"/>
      <c r="B97" s="1"/>
      <c r="C97" s="33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x14ac:dyDescent="0.2">
      <c r="A98" s="1"/>
      <c r="B98" s="1"/>
      <c r="C98" s="35" t="s">
        <v>34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x14ac:dyDescent="0.2">
      <c r="A99" s="1"/>
      <c r="B99" s="1"/>
      <c r="C99" s="33" t="s">
        <v>46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2">
      <c r="A100" s="1"/>
      <c r="B100" s="1"/>
      <c r="C100" s="35" t="s">
        <v>47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x14ac:dyDescent="0.2">
      <c r="A101" s="1"/>
      <c r="B101" s="1"/>
      <c r="C101" s="42" t="s">
        <v>68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x14ac:dyDescent="0.2">
      <c r="A103" s="1"/>
      <c r="B103" s="1"/>
      <c r="C103" s="33" t="s">
        <v>35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x14ac:dyDescent="0.2">
      <c r="A104" s="1"/>
      <c r="B104" s="1"/>
      <c r="C104" s="33" t="s">
        <v>37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x14ac:dyDescent="0.2">
      <c r="A105" s="1"/>
      <c r="B105" s="1"/>
      <c r="C105" s="35" t="s">
        <v>36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x14ac:dyDescent="0.2">
      <c r="A106" s="1"/>
      <c r="B106" s="1"/>
      <c r="C106" s="35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x14ac:dyDescent="0.2">
      <c r="A107" s="1"/>
      <c r="B107" s="1"/>
      <c r="C107" s="35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x14ac:dyDescent="0.2">
      <c r="A108" s="1"/>
      <c r="B108" s="1"/>
      <c r="C108" s="35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x14ac:dyDescent="0.2">
      <c r="A109" s="1"/>
      <c r="B109" s="1"/>
      <c r="C109" s="35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x14ac:dyDescent="0.2">
      <c r="A110" s="1"/>
      <c r="B110" s="1"/>
      <c r="C110" s="35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x14ac:dyDescent="0.2">
      <c r="A111" s="1"/>
      <c r="B111" s="1"/>
      <c r="C111" s="35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x14ac:dyDescent="0.2">
      <c r="A112" s="1"/>
      <c r="B112" s="1"/>
      <c r="C112" s="35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x14ac:dyDescent="0.2">
      <c r="A113" s="1"/>
      <c r="B113" s="1"/>
      <c r="C113" s="35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x14ac:dyDescent="0.2">
      <c r="A114" s="1"/>
      <c r="B114" s="1"/>
      <c r="C114" s="35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x14ac:dyDescent="0.2">
      <c r="A115" s="1"/>
      <c r="B115" s="1"/>
      <c r="C115" s="3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x14ac:dyDescent="0.2">
      <c r="A116" s="1"/>
      <c r="B116" s="1"/>
      <c r="C116" s="35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x14ac:dyDescent="0.2">
      <c r="A117" s="1"/>
      <c r="B117" s="1"/>
      <c r="C117" s="35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x14ac:dyDescent="0.2">
      <c r="A118" s="1"/>
      <c r="B118" s="1"/>
      <c r="C118" s="35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x14ac:dyDescent="0.2">
      <c r="A119" s="1"/>
      <c r="B119" s="1"/>
      <c r="C119" s="35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x14ac:dyDescent="0.2">
      <c r="A120" s="1"/>
      <c r="B120" s="1"/>
      <c r="C120" s="35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x14ac:dyDescent="0.2">
      <c r="A121" s="1"/>
      <c r="B121" s="1"/>
      <c r="C121" s="35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x14ac:dyDescent="0.2">
      <c r="A122" s="1"/>
      <c r="B122" s="1"/>
      <c r="C122" s="35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x14ac:dyDescent="0.2">
      <c r="A123" s="1"/>
      <c r="B123" s="1"/>
      <c r="C123" s="35" t="s">
        <v>41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x14ac:dyDescent="0.2">
      <c r="A124" s="1"/>
      <c r="B124" s="1"/>
      <c r="C124" s="35" t="s">
        <v>40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x14ac:dyDescent="0.2">
      <c r="A125" s="1"/>
      <c r="B125" s="1"/>
      <c r="C125" s="3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x14ac:dyDescent="0.2">
      <c r="A126" s="1"/>
      <c r="B126" s="1"/>
      <c r="C126" s="33" t="s">
        <v>84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x14ac:dyDescent="0.2">
      <c r="A127" s="1"/>
      <c r="B127" s="1"/>
      <c r="C127" s="33" t="s">
        <v>48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x14ac:dyDescent="0.2">
      <c r="A128" s="1"/>
      <c r="B128" s="1"/>
      <c r="C128" s="35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x14ac:dyDescent="0.2">
      <c r="A129" s="1"/>
      <c r="B129" s="1"/>
      <c r="C129" s="36" t="s">
        <v>49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x14ac:dyDescent="0.2">
      <c r="A130" s="1"/>
      <c r="B130" s="1"/>
      <c r="C130" s="35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x14ac:dyDescent="0.2">
      <c r="A131" s="1"/>
      <c r="B131" s="1"/>
      <c r="C131" s="35" t="s">
        <v>50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x14ac:dyDescent="0.2">
      <c r="A132" s="1"/>
      <c r="B132" s="1"/>
      <c r="C132" s="35" t="s">
        <v>51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3.9" customHeight="1" x14ac:dyDescent="0.2">
      <c r="A133" s="1"/>
      <c r="B133" s="1"/>
      <c r="C133" s="35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x14ac:dyDescent="0.2">
      <c r="A134" s="1"/>
      <c r="B134" s="1"/>
      <c r="C134" s="35" t="s">
        <v>52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x14ac:dyDescent="0.2">
      <c r="A135" s="1"/>
      <c r="B135" s="1"/>
      <c r="C135" s="35" t="s">
        <v>53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x14ac:dyDescent="0.2">
      <c r="A136" s="1"/>
      <c r="B136" s="1"/>
      <c r="C136" s="35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x14ac:dyDescent="0.2">
      <c r="A137" s="1"/>
      <c r="B137" s="1"/>
      <c r="C137" s="35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x14ac:dyDescent="0.2">
      <c r="A138" s="1"/>
      <c r="B138" s="1"/>
      <c r="C138" s="35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x14ac:dyDescent="0.2">
      <c r="A139" s="1"/>
      <c r="B139" s="1"/>
      <c r="C139" s="35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x14ac:dyDescent="0.2">
      <c r="A140" s="1"/>
      <c r="B140" s="1"/>
      <c r="C140" s="35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x14ac:dyDescent="0.2">
      <c r="A141" s="1"/>
      <c r="B141" s="1"/>
      <c r="C141" s="35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x14ac:dyDescent="0.2">
      <c r="A142" s="1"/>
      <c r="B142" s="1"/>
      <c r="C142" s="35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x14ac:dyDescent="0.2">
      <c r="A143" s="1"/>
      <c r="B143" s="1"/>
      <c r="C143" s="35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x14ac:dyDescent="0.2">
      <c r="A144" s="1"/>
      <c r="B144" s="1"/>
      <c r="C144" s="35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x14ac:dyDescent="0.2">
      <c r="A145" s="1"/>
      <c r="B145" s="1"/>
      <c r="C145" s="35" t="s">
        <v>71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x14ac:dyDescent="0.2">
      <c r="A146" s="1"/>
      <c r="B146" s="1"/>
      <c r="C146" s="35" t="s">
        <v>54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x14ac:dyDescent="0.2">
      <c r="A147" s="1"/>
      <c r="B147" s="1"/>
      <c r="C147" s="35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x14ac:dyDescent="0.2">
      <c r="A148" s="1"/>
      <c r="B148" s="1"/>
      <c r="C148" s="35" t="s">
        <v>55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x14ac:dyDescent="0.2">
      <c r="A149" s="1"/>
      <c r="B149" s="1"/>
      <c r="C149" s="35" t="s">
        <v>56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x14ac:dyDescent="0.2">
      <c r="A150" s="1"/>
      <c r="B150" s="1"/>
      <c r="C150" s="35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x14ac:dyDescent="0.2">
      <c r="A151" s="1"/>
      <c r="B151" s="1"/>
      <c r="C151" s="35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x14ac:dyDescent="0.2">
      <c r="A152" s="1"/>
      <c r="B152" s="1"/>
      <c r="C152" s="35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x14ac:dyDescent="0.2">
      <c r="A153" s="1"/>
      <c r="B153" s="1"/>
      <c r="C153" s="35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x14ac:dyDescent="0.2">
      <c r="A154" s="1"/>
      <c r="B154" s="1"/>
      <c r="C154" s="35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x14ac:dyDescent="0.2">
      <c r="A155" s="1"/>
      <c r="B155" s="1"/>
      <c r="C155" s="35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x14ac:dyDescent="0.2">
      <c r="A156" s="1"/>
      <c r="B156" s="1"/>
      <c r="C156" s="35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x14ac:dyDescent="0.2">
      <c r="A157" s="1"/>
      <c r="B157" s="1"/>
      <c r="C157" s="35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x14ac:dyDescent="0.2">
      <c r="A158" s="1"/>
      <c r="B158" s="1"/>
      <c r="C158" s="35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x14ac:dyDescent="0.2">
      <c r="A159" s="1"/>
      <c r="B159" s="1"/>
      <c r="C159" s="35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x14ac:dyDescent="0.2">
      <c r="A160" s="1"/>
      <c r="B160" s="1"/>
      <c r="C160" s="37" t="s">
        <v>69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s="45" customFormat="1" x14ac:dyDescent="0.2">
      <c r="A161" s="43"/>
      <c r="B161" s="43"/>
      <c r="C161" s="44" t="s">
        <v>72</v>
      </c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</row>
    <row r="162" spans="1:18" x14ac:dyDescent="0.2">
      <c r="A162" s="1"/>
      <c r="B162" s="1"/>
      <c r="C162" s="35" t="s">
        <v>57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x14ac:dyDescent="0.2">
      <c r="A163" s="1"/>
      <c r="B163" s="1"/>
      <c r="C163" s="35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x14ac:dyDescent="0.2">
      <c r="A164" s="1"/>
      <c r="B164" s="1"/>
      <c r="C164" s="35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x14ac:dyDescent="0.2">
      <c r="A165" s="1"/>
      <c r="B165" s="1"/>
      <c r="C165" s="35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x14ac:dyDescent="0.2">
      <c r="A166" s="1"/>
      <c r="B166" s="1"/>
      <c r="C166" s="35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x14ac:dyDescent="0.2">
      <c r="A167" s="1"/>
      <c r="B167" s="1"/>
      <c r="C167" s="35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x14ac:dyDescent="0.2">
      <c r="A168" s="1"/>
      <c r="B168" s="1"/>
      <c r="C168" s="35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x14ac:dyDescent="0.2">
      <c r="A169" s="1"/>
      <c r="B169" s="1"/>
      <c r="C169" s="35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x14ac:dyDescent="0.2">
      <c r="A170" s="1"/>
      <c r="B170" s="1"/>
      <c r="C170" s="35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x14ac:dyDescent="0.2">
      <c r="A171" s="1"/>
      <c r="B171" s="1"/>
      <c r="C171" s="35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x14ac:dyDescent="0.2">
      <c r="A172" s="1"/>
      <c r="B172" s="1"/>
      <c r="C172" s="35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x14ac:dyDescent="0.2">
      <c r="A173" s="1"/>
      <c r="B173" s="1"/>
      <c r="C173" s="35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x14ac:dyDescent="0.2">
      <c r="A174" s="1"/>
      <c r="B174" s="1"/>
      <c r="C174" s="35" t="s">
        <v>58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x14ac:dyDescent="0.2">
      <c r="A175" s="1"/>
      <c r="B175" s="1"/>
      <c r="C175" s="33" t="s">
        <v>59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x14ac:dyDescent="0.2">
      <c r="A176" s="1"/>
      <c r="B176" s="1"/>
      <c r="C176" s="35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x14ac:dyDescent="0.2">
      <c r="A177" s="1"/>
      <c r="B177" s="1"/>
      <c r="C177" s="35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x14ac:dyDescent="0.2">
      <c r="A178" s="1"/>
      <c r="B178" s="1"/>
      <c r="C178" s="35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x14ac:dyDescent="0.2">
      <c r="A180" s="1"/>
      <c r="B180" s="1"/>
      <c r="C180" s="39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x14ac:dyDescent="0.2">
      <c r="A192" s="1"/>
      <c r="B192" s="1"/>
      <c r="C192" s="37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x14ac:dyDescent="0.2">
      <c r="A193" s="1"/>
      <c r="B193" s="1"/>
      <c r="C193" s="3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x14ac:dyDescent="0.2">
      <c r="A194" s="1"/>
      <c r="B194" s="1"/>
      <c r="C194" s="35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x14ac:dyDescent="0.2">
      <c r="A195" s="1"/>
      <c r="B195" s="1"/>
      <c r="C195" s="3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x14ac:dyDescent="0.2">
      <c r="A196" s="1"/>
      <c r="B196" s="1"/>
      <c r="C196" s="35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x14ac:dyDescent="0.2">
      <c r="A197" s="1"/>
      <c r="B197" s="1"/>
      <c r="C197" s="35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x14ac:dyDescent="0.2">
      <c r="A198" s="1"/>
      <c r="B198" s="1"/>
      <c r="C198" s="35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x14ac:dyDescent="0.2">
      <c r="A199" s="1"/>
      <c r="B199" s="1"/>
      <c r="C199" s="35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x14ac:dyDescent="0.2">
      <c r="A200" s="1"/>
      <c r="B200" s="1"/>
      <c r="C200" s="35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x14ac:dyDescent="0.2">
      <c r="A201" s="1"/>
      <c r="B201" s="1"/>
      <c r="C201" s="35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x14ac:dyDescent="0.2">
      <c r="A202" s="1"/>
      <c r="B202" s="1"/>
      <c r="C202" s="35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x14ac:dyDescent="0.2">
      <c r="A203" s="1"/>
      <c r="B203" s="1"/>
      <c r="C203" s="35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x14ac:dyDescent="0.2">
      <c r="A204" s="1"/>
      <c r="B204" s="1"/>
      <c r="C204" s="35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3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x14ac:dyDescent="0.2">
      <c r="C277" s="1"/>
    </row>
  </sheetData>
  <sheetProtection algorithmName="SHA-512" hashValue="m1KVKTKRyxjrukRZ5UgPvplZh+m3uQSTM7PwCuQgHAQ5fRvYcxYUclsIonkSj8oAJpp3wCazL75O+0YvRysQhw==" saltValue="fTHNW7X1+Yvtaxl5V5uW6A==" spinCount="100000" sheet="1" objects="1" scenarios="1"/>
  <hyperlinks>
    <hyperlink ref="C53" r:id="rId1"/>
  </hyperlinks>
  <pageMargins left="0.7" right="0.7" top="0.78740157499999996" bottom="0.78740157499999996" header="0.3" footer="0.3"/>
  <pageSetup paperSize="9" scale="77" fitToHeight="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3"/>
  <sheetViews>
    <sheetView zoomScale="70" zoomScaleNormal="70" workbookViewId="0">
      <selection activeCell="F32" sqref="F32"/>
    </sheetView>
  </sheetViews>
  <sheetFormatPr baseColWidth="10" defaultRowHeight="15" x14ac:dyDescent="0.25"/>
  <cols>
    <col min="1" max="1" width="2.140625" customWidth="1"/>
    <col min="2" max="2" width="29.140625" customWidth="1"/>
    <col min="3" max="3" width="59.5703125" customWidth="1"/>
    <col min="4" max="4" width="14.28515625" customWidth="1"/>
    <col min="6" max="6" width="14" bestFit="1" customWidth="1"/>
    <col min="8" max="8" width="14" customWidth="1"/>
  </cols>
  <sheetData>
    <row r="1" spans="1:10" ht="18" x14ac:dyDescent="0.25">
      <c r="A1" s="73"/>
      <c r="B1" s="72" t="s">
        <v>85</v>
      </c>
      <c r="C1" s="72"/>
      <c r="D1" s="72"/>
      <c r="E1" s="72"/>
      <c r="F1" s="72"/>
      <c r="G1" s="72"/>
      <c r="H1" s="72"/>
      <c r="I1" s="73"/>
      <c r="J1" s="73"/>
    </row>
    <row r="2" spans="1:10" x14ac:dyDescent="0.25">
      <c r="A2" s="73"/>
      <c r="B2" s="74"/>
      <c r="C2" s="75"/>
      <c r="D2" s="75"/>
      <c r="E2" s="75"/>
      <c r="F2" s="75"/>
      <c r="G2" s="75"/>
      <c r="H2" s="75"/>
      <c r="I2" s="73"/>
      <c r="J2" s="73"/>
    </row>
    <row r="3" spans="1:10" x14ac:dyDescent="0.25">
      <c r="A3" s="73"/>
      <c r="B3" s="74"/>
      <c r="C3" s="75"/>
      <c r="D3" s="75"/>
      <c r="E3" s="75"/>
      <c r="F3" s="75"/>
      <c r="G3" s="75"/>
      <c r="H3" s="75"/>
      <c r="I3" s="73"/>
      <c r="J3" s="73"/>
    </row>
    <row r="4" spans="1:10" ht="16.5" x14ac:dyDescent="0.25">
      <c r="A4" s="73"/>
      <c r="B4" s="76" t="s">
        <v>2</v>
      </c>
      <c r="C4" s="52" t="str">
        <f>'1.1 Eigenpersonal'!C4</f>
        <v>xy</v>
      </c>
      <c r="D4" s="77"/>
      <c r="E4" s="77"/>
      <c r="F4" s="147"/>
      <c r="G4" s="147"/>
      <c r="H4" s="78"/>
      <c r="I4" s="73"/>
      <c r="J4" s="73"/>
    </row>
    <row r="5" spans="1:10" ht="16.5" x14ac:dyDescent="0.25">
      <c r="A5" s="73"/>
      <c r="B5" s="79" t="s">
        <v>4</v>
      </c>
      <c r="C5" s="52" t="str">
        <f>'1.1 Eigenpersonal'!C5</f>
        <v>StM</v>
      </c>
      <c r="E5" s="80" t="s">
        <v>86</v>
      </c>
      <c r="F5" s="53">
        <f>'1.1 Eigenpersonal'!S5</f>
        <v>44197</v>
      </c>
      <c r="G5" s="81" t="s">
        <v>1</v>
      </c>
      <c r="H5" s="54">
        <f>'1.1 Eigenpersonal'!W5</f>
        <v>45291</v>
      </c>
      <c r="I5" s="73"/>
      <c r="J5" s="73"/>
    </row>
    <row r="6" spans="1:10" ht="9" customHeight="1" x14ac:dyDescent="0.25">
      <c r="A6" s="73"/>
      <c r="B6" s="148"/>
      <c r="C6" s="148"/>
      <c r="D6" s="148"/>
      <c r="E6" s="148"/>
      <c r="F6" s="148"/>
      <c r="G6" s="148"/>
      <c r="H6" s="82"/>
      <c r="I6" s="73"/>
      <c r="J6" s="73"/>
    </row>
    <row r="7" spans="1:10" s="51" customFormat="1" ht="57" x14ac:dyDescent="0.25">
      <c r="A7" s="83"/>
      <c r="B7" s="108" t="s">
        <v>87</v>
      </c>
      <c r="C7" s="108" t="s">
        <v>88</v>
      </c>
      <c r="D7" s="108" t="s">
        <v>89</v>
      </c>
      <c r="E7" s="108" t="s">
        <v>90</v>
      </c>
      <c r="F7" s="149" t="s">
        <v>91</v>
      </c>
      <c r="G7" s="149"/>
      <c r="H7" s="108" t="s">
        <v>92</v>
      </c>
      <c r="I7" s="83"/>
      <c r="J7" s="83"/>
    </row>
    <row r="8" spans="1:10" s="51" customFormat="1" ht="3.75" customHeight="1" x14ac:dyDescent="0.25">
      <c r="A8" s="83"/>
      <c r="B8" s="83"/>
      <c r="C8" s="83"/>
      <c r="D8" s="83"/>
      <c r="E8" s="83"/>
      <c r="F8" s="83"/>
      <c r="G8" s="83"/>
      <c r="H8" s="83"/>
      <c r="I8" s="83"/>
      <c r="J8" s="83"/>
    </row>
    <row r="9" spans="1:10" s="51" customFormat="1" ht="29.25" customHeight="1" x14ac:dyDescent="0.25">
      <c r="A9" s="83"/>
      <c r="B9" s="90" t="s">
        <v>93</v>
      </c>
      <c r="C9" s="91" t="s">
        <v>116</v>
      </c>
      <c r="D9" s="55">
        <v>15</v>
      </c>
      <c r="E9" s="55" t="s">
        <v>115</v>
      </c>
      <c r="F9" s="150">
        <v>30</v>
      </c>
      <c r="G9" s="151"/>
      <c r="H9" s="94">
        <f>D9*F9</f>
        <v>450</v>
      </c>
      <c r="I9" s="83"/>
      <c r="J9" s="83"/>
    </row>
    <row r="10" spans="1:10" s="51" customFormat="1" ht="29.25" customHeight="1" x14ac:dyDescent="0.25">
      <c r="A10" s="83"/>
      <c r="B10" s="90"/>
      <c r="C10" s="91"/>
      <c r="D10" s="55"/>
      <c r="E10" s="55"/>
      <c r="F10" s="150"/>
      <c r="G10" s="151"/>
      <c r="H10" s="94">
        <f t="shared" ref="H10:H21" si="0">D10*F10</f>
        <v>0</v>
      </c>
      <c r="I10" s="83"/>
      <c r="J10" s="83"/>
    </row>
    <row r="11" spans="1:10" s="51" customFormat="1" ht="29.25" customHeight="1" x14ac:dyDescent="0.25">
      <c r="A11" s="83"/>
      <c r="B11" s="90"/>
      <c r="C11" s="91"/>
      <c r="D11" s="55"/>
      <c r="E11" s="55"/>
      <c r="F11" s="150"/>
      <c r="G11" s="151"/>
      <c r="H11" s="94">
        <f t="shared" si="0"/>
        <v>0</v>
      </c>
      <c r="I11" s="83"/>
      <c r="J11" s="83"/>
    </row>
    <row r="12" spans="1:10" s="51" customFormat="1" ht="29.25" customHeight="1" x14ac:dyDescent="0.25">
      <c r="A12" s="83"/>
      <c r="B12" s="90"/>
      <c r="C12" s="91"/>
      <c r="D12" s="55"/>
      <c r="E12" s="55"/>
      <c r="F12" s="150"/>
      <c r="G12" s="151"/>
      <c r="H12" s="94">
        <f t="shared" si="0"/>
        <v>0</v>
      </c>
      <c r="I12" s="83"/>
      <c r="J12" s="83"/>
    </row>
    <row r="13" spans="1:10" s="51" customFormat="1" ht="29.25" customHeight="1" x14ac:dyDescent="0.25">
      <c r="A13" s="83"/>
      <c r="B13" s="90"/>
      <c r="C13" s="91"/>
      <c r="D13" s="55"/>
      <c r="E13" s="55"/>
      <c r="F13" s="150"/>
      <c r="G13" s="151"/>
      <c r="H13" s="94">
        <f t="shared" ref="H13:H20" si="1">D13*F13</f>
        <v>0</v>
      </c>
      <c r="I13" s="83"/>
      <c r="J13" s="83"/>
    </row>
    <row r="14" spans="1:10" s="51" customFormat="1" ht="29.25" customHeight="1" x14ac:dyDescent="0.25">
      <c r="A14" s="83"/>
      <c r="B14" s="90"/>
      <c r="C14" s="91"/>
      <c r="D14" s="55"/>
      <c r="E14" s="55"/>
      <c r="F14" s="150"/>
      <c r="G14" s="151"/>
      <c r="H14" s="94">
        <f t="shared" si="1"/>
        <v>0</v>
      </c>
      <c r="I14" s="83"/>
      <c r="J14" s="83"/>
    </row>
    <row r="15" spans="1:10" s="51" customFormat="1" ht="29.25" customHeight="1" x14ac:dyDescent="0.25">
      <c r="A15" s="83"/>
      <c r="B15" s="90"/>
      <c r="C15" s="91"/>
      <c r="D15" s="55"/>
      <c r="E15" s="55"/>
      <c r="F15" s="150"/>
      <c r="G15" s="151"/>
      <c r="H15" s="94">
        <f t="shared" si="1"/>
        <v>0</v>
      </c>
      <c r="I15" s="83"/>
      <c r="J15" s="83"/>
    </row>
    <row r="16" spans="1:10" s="51" customFormat="1" ht="29.25" customHeight="1" x14ac:dyDescent="0.25">
      <c r="A16" s="83"/>
      <c r="B16" s="90"/>
      <c r="C16" s="91"/>
      <c r="D16" s="55"/>
      <c r="E16" s="55"/>
      <c r="F16" s="150"/>
      <c r="G16" s="151"/>
      <c r="H16" s="94">
        <f t="shared" si="1"/>
        <v>0</v>
      </c>
      <c r="I16" s="83"/>
      <c r="J16" s="83"/>
    </row>
    <row r="17" spans="1:10" s="51" customFormat="1" ht="29.25" customHeight="1" x14ac:dyDescent="0.25">
      <c r="A17" s="83"/>
      <c r="B17" s="90"/>
      <c r="C17" s="91"/>
      <c r="D17" s="55"/>
      <c r="E17" s="55"/>
      <c r="F17" s="150"/>
      <c r="G17" s="151"/>
      <c r="H17" s="94">
        <f t="shared" si="1"/>
        <v>0</v>
      </c>
      <c r="I17" s="83"/>
      <c r="J17" s="83"/>
    </row>
    <row r="18" spans="1:10" s="51" customFormat="1" ht="29.25" customHeight="1" x14ac:dyDescent="0.25">
      <c r="A18" s="83"/>
      <c r="B18" s="90"/>
      <c r="C18" s="91"/>
      <c r="D18" s="55"/>
      <c r="E18" s="55"/>
      <c r="F18" s="150"/>
      <c r="G18" s="151"/>
      <c r="H18" s="94">
        <f t="shared" si="1"/>
        <v>0</v>
      </c>
      <c r="I18" s="83"/>
      <c r="J18" s="83"/>
    </row>
    <row r="19" spans="1:10" s="51" customFormat="1" ht="29.25" customHeight="1" x14ac:dyDescent="0.25">
      <c r="A19" s="83"/>
      <c r="B19" s="90"/>
      <c r="C19" s="91"/>
      <c r="D19" s="55"/>
      <c r="E19" s="55"/>
      <c r="F19" s="150"/>
      <c r="G19" s="151"/>
      <c r="H19" s="94">
        <f t="shared" si="1"/>
        <v>0</v>
      </c>
      <c r="I19" s="83"/>
      <c r="J19" s="83"/>
    </row>
    <row r="20" spans="1:10" s="51" customFormat="1" ht="29.25" customHeight="1" x14ac:dyDescent="0.25">
      <c r="A20" s="83"/>
      <c r="B20" s="90"/>
      <c r="C20" s="91"/>
      <c r="D20" s="55"/>
      <c r="E20" s="55"/>
      <c r="F20" s="150"/>
      <c r="G20" s="151"/>
      <c r="H20" s="94">
        <f t="shared" si="1"/>
        <v>0</v>
      </c>
      <c r="I20" s="83"/>
      <c r="J20" s="83"/>
    </row>
    <row r="21" spans="1:10" s="51" customFormat="1" ht="29.25" customHeight="1" x14ac:dyDescent="0.25">
      <c r="A21" s="83"/>
      <c r="B21" s="92"/>
      <c r="C21" s="93"/>
      <c r="D21" s="56"/>
      <c r="E21" s="56"/>
      <c r="F21" s="153"/>
      <c r="G21" s="154"/>
      <c r="H21" s="95">
        <f t="shared" si="0"/>
        <v>0</v>
      </c>
      <c r="I21" s="83"/>
      <c r="J21" s="83"/>
    </row>
    <row r="22" spans="1:10" ht="4.5" customHeight="1" x14ac:dyDescent="0.25">
      <c r="A22" s="73"/>
      <c r="B22" s="84"/>
      <c r="C22" s="85"/>
      <c r="D22" s="88"/>
      <c r="E22" s="86"/>
      <c r="F22" s="86"/>
      <c r="G22" s="86"/>
      <c r="H22" s="86"/>
      <c r="I22" s="73"/>
      <c r="J22" s="73"/>
    </row>
    <row r="23" spans="1:10" ht="16.5" thickBot="1" x14ac:dyDescent="0.3">
      <c r="A23" s="73"/>
      <c r="B23" s="84"/>
      <c r="C23" s="87"/>
      <c r="D23" s="88"/>
      <c r="E23" s="86"/>
      <c r="F23" s="152" t="s">
        <v>114</v>
      </c>
      <c r="G23" s="152"/>
      <c r="H23" s="107">
        <f>SUM(H9:H21)</f>
        <v>450</v>
      </c>
      <c r="I23" s="73"/>
      <c r="J23" s="73"/>
    </row>
    <row r="24" spans="1:10" ht="15.75" thickTop="1" x14ac:dyDescent="0.25">
      <c r="A24" s="73"/>
      <c r="B24" s="82"/>
      <c r="C24" s="82"/>
      <c r="D24" s="82"/>
      <c r="E24" s="82"/>
      <c r="F24" s="82"/>
      <c r="G24" s="82"/>
      <c r="H24" s="82"/>
      <c r="I24" s="73"/>
      <c r="J24" s="73"/>
    </row>
    <row r="25" spans="1:10" x14ac:dyDescent="0.25">
      <c r="A25" s="73"/>
      <c r="B25" s="89" t="s">
        <v>94</v>
      </c>
      <c r="C25" s="89"/>
      <c r="D25" s="89"/>
      <c r="E25" s="89"/>
      <c r="F25" s="89"/>
      <c r="G25" s="89"/>
      <c r="H25" s="89"/>
      <c r="I25" s="73"/>
      <c r="J25" s="73"/>
    </row>
    <row r="26" spans="1:10" x14ac:dyDescent="0.25">
      <c r="A26" s="73"/>
      <c r="B26" s="89" t="s">
        <v>95</v>
      </c>
      <c r="C26" s="89"/>
      <c r="D26" s="89"/>
      <c r="E26" s="89"/>
      <c r="F26" s="89"/>
      <c r="G26" s="89"/>
      <c r="H26" s="89"/>
      <c r="I26" s="73"/>
      <c r="J26" s="73"/>
    </row>
    <row r="27" spans="1:10" x14ac:dyDescent="0.25">
      <c r="A27" s="73"/>
      <c r="B27" s="89" t="s">
        <v>96</v>
      </c>
      <c r="C27" s="89"/>
      <c r="D27" s="89"/>
      <c r="E27" s="89"/>
      <c r="F27" s="89"/>
      <c r="G27" s="89"/>
      <c r="H27" s="89"/>
      <c r="I27" s="73"/>
      <c r="J27" s="73"/>
    </row>
    <row r="28" spans="1:10" x14ac:dyDescent="0.25">
      <c r="A28" s="73"/>
      <c r="B28" s="89" t="s">
        <v>97</v>
      </c>
      <c r="C28" s="89"/>
      <c r="D28" s="89"/>
      <c r="E28" s="89"/>
      <c r="F28" s="89"/>
      <c r="G28" s="89"/>
      <c r="H28" s="89"/>
      <c r="I28" s="73"/>
      <c r="J28" s="73"/>
    </row>
    <row r="29" spans="1:10" x14ac:dyDescent="0.25">
      <c r="A29" s="73"/>
      <c r="B29" s="89" t="s">
        <v>98</v>
      </c>
      <c r="C29" s="89"/>
      <c r="D29" s="89"/>
      <c r="E29" s="89"/>
      <c r="F29" s="89"/>
      <c r="G29" s="89"/>
      <c r="H29" s="89"/>
      <c r="I29" s="73"/>
      <c r="J29" s="73"/>
    </row>
    <row r="30" spans="1:10" x14ac:dyDescent="0.25">
      <c r="A30" s="73"/>
      <c r="B30" s="89"/>
      <c r="C30" s="89"/>
      <c r="D30" s="89"/>
      <c r="E30" s="89"/>
      <c r="F30" s="89"/>
      <c r="G30" s="89"/>
      <c r="H30" s="89"/>
      <c r="I30" s="73"/>
      <c r="J30" s="73"/>
    </row>
    <row r="31" spans="1:10" x14ac:dyDescent="0.25">
      <c r="A31" s="73"/>
      <c r="B31" s="89"/>
      <c r="C31" s="89"/>
      <c r="D31" s="89"/>
      <c r="E31" s="89"/>
      <c r="F31" s="89"/>
      <c r="G31" s="89"/>
      <c r="H31" s="89"/>
      <c r="I31" s="73"/>
      <c r="J31" s="73"/>
    </row>
    <row r="32" spans="1:10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</row>
    <row r="33" spans="1:1" x14ac:dyDescent="0.25">
      <c r="A33" s="73"/>
    </row>
  </sheetData>
  <mergeCells count="17">
    <mergeCell ref="F23:G23"/>
    <mergeCell ref="F13:G13"/>
    <mergeCell ref="F14:G14"/>
    <mergeCell ref="F15:G15"/>
    <mergeCell ref="F11:G11"/>
    <mergeCell ref="F12:G12"/>
    <mergeCell ref="F21:G21"/>
    <mergeCell ref="F18:G18"/>
    <mergeCell ref="F16:G16"/>
    <mergeCell ref="F17:G17"/>
    <mergeCell ref="F19:G19"/>
    <mergeCell ref="F20:G20"/>
    <mergeCell ref="F4:G4"/>
    <mergeCell ref="B6:G6"/>
    <mergeCell ref="F7:G7"/>
    <mergeCell ref="F9:G9"/>
    <mergeCell ref="F10:G10"/>
  </mergeCells>
  <dataValidations count="1">
    <dataValidation type="list" allowBlank="1" showInputMessage="1" showErrorMessage="1" sqref="H4">
      <formula1>"1,2,3,4"</formula1>
    </dataValidation>
  </dataValidations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16"/>
  <sheetViews>
    <sheetView zoomScaleNormal="100" workbookViewId="0">
      <selection activeCell="H37" sqref="H37"/>
    </sheetView>
  </sheetViews>
  <sheetFormatPr baseColWidth="10" defaultRowHeight="14.25" x14ac:dyDescent="0.2"/>
  <cols>
    <col min="1" max="1" width="1.85546875" style="4" customWidth="1"/>
    <col min="2" max="2" width="24.42578125" style="4" customWidth="1"/>
    <col min="3" max="3" width="11.42578125" style="4"/>
    <col min="4" max="4" width="13.140625" style="65" customWidth="1"/>
    <col min="5" max="5" width="15.5703125" style="65" customWidth="1"/>
    <col min="6" max="6" width="5.85546875" style="4" customWidth="1"/>
    <col min="7" max="7" width="14" style="4" bestFit="1" customWidth="1"/>
    <col min="8" max="8" width="5.28515625" style="4" customWidth="1"/>
    <col min="9" max="9" width="14" style="4" bestFit="1" customWidth="1"/>
    <col min="10" max="16384" width="11.42578125" style="4"/>
  </cols>
  <sheetData>
    <row r="1" spans="1:10" ht="22.5" customHeight="1" x14ac:dyDescent="0.25">
      <c r="A1" s="1"/>
      <c r="B1" s="72" t="s">
        <v>103</v>
      </c>
      <c r="C1" s="1"/>
      <c r="D1" s="100"/>
      <c r="E1" s="100"/>
      <c r="F1" s="1"/>
      <c r="G1" s="1"/>
      <c r="H1" s="1"/>
      <c r="I1" s="1"/>
      <c r="J1" s="1"/>
    </row>
    <row r="2" spans="1:10" x14ac:dyDescent="0.2">
      <c r="A2" s="1"/>
      <c r="B2" s="1"/>
      <c r="C2" s="1"/>
      <c r="D2" s="100"/>
      <c r="E2" s="100"/>
      <c r="F2" s="1"/>
      <c r="G2" s="1"/>
      <c r="H2" s="1"/>
      <c r="I2" s="1"/>
      <c r="J2" s="1"/>
    </row>
    <row r="3" spans="1:10" x14ac:dyDescent="0.2">
      <c r="A3" s="1"/>
      <c r="B3" s="40" t="s">
        <v>113</v>
      </c>
      <c r="C3" s="1"/>
      <c r="D3" s="100"/>
      <c r="E3" s="100"/>
      <c r="F3" s="1"/>
      <c r="G3" s="1"/>
      <c r="H3" s="1"/>
      <c r="I3" s="1"/>
      <c r="J3" s="1"/>
    </row>
    <row r="4" spans="1:10" ht="9" customHeight="1" x14ac:dyDescent="0.2">
      <c r="A4" s="1"/>
      <c r="B4" s="40"/>
      <c r="C4" s="1"/>
      <c r="D4" s="100"/>
      <c r="E4" s="100"/>
      <c r="F4" s="1"/>
      <c r="G4" s="1"/>
      <c r="H4" s="1"/>
      <c r="I4" s="1"/>
      <c r="J4" s="1"/>
    </row>
    <row r="5" spans="1:10" s="61" customFormat="1" ht="16.149999999999999" customHeight="1" x14ac:dyDescent="0.25">
      <c r="A5" s="57"/>
      <c r="B5" s="101" t="s">
        <v>2</v>
      </c>
      <c r="C5" s="58" t="s">
        <v>3</v>
      </c>
      <c r="D5" s="66"/>
      <c r="E5" s="68"/>
      <c r="F5" s="59"/>
      <c r="G5" s="59"/>
      <c r="H5" s="60"/>
      <c r="I5" s="102"/>
      <c r="J5" s="57"/>
    </row>
    <row r="6" spans="1:10" s="61" customFormat="1" ht="16.149999999999999" customHeight="1" x14ac:dyDescent="0.25">
      <c r="A6" s="57"/>
      <c r="B6" s="103" t="s">
        <v>4</v>
      </c>
      <c r="C6" s="58" t="s">
        <v>5</v>
      </c>
      <c r="D6" s="67"/>
      <c r="E6" s="68"/>
      <c r="F6" s="62" t="s">
        <v>0</v>
      </c>
      <c r="G6" s="63">
        <f>'1.1 Eigenpersonal'!S5</f>
        <v>44197</v>
      </c>
      <c r="H6" s="62" t="s">
        <v>1</v>
      </c>
      <c r="I6" s="63">
        <f>'1.1 Eigenpersonal'!W5</f>
        <v>45291</v>
      </c>
      <c r="J6" s="57"/>
    </row>
    <row r="7" spans="1:10" x14ac:dyDescent="0.2">
      <c r="A7" s="1"/>
      <c r="B7" s="1"/>
      <c r="C7" s="1"/>
      <c r="D7" s="100"/>
      <c r="E7" s="100"/>
      <c r="F7" s="1"/>
      <c r="G7" s="1"/>
      <c r="H7" s="1"/>
      <c r="I7" s="1"/>
      <c r="J7" s="1"/>
    </row>
    <row r="8" spans="1:10" s="64" customFormat="1" ht="42.75" customHeight="1" x14ac:dyDescent="0.25">
      <c r="A8" s="104"/>
      <c r="B8" s="105" t="s">
        <v>105</v>
      </c>
      <c r="C8" s="105" t="s">
        <v>104</v>
      </c>
      <c r="D8" s="106" t="s">
        <v>107</v>
      </c>
      <c r="E8" s="105" t="s">
        <v>106</v>
      </c>
      <c r="F8" s="104"/>
      <c r="G8" s="104"/>
      <c r="H8" s="104"/>
      <c r="I8" s="104"/>
      <c r="J8" s="104"/>
    </row>
    <row r="9" spans="1:10" ht="4.5" customHeight="1" x14ac:dyDescent="0.2">
      <c r="A9" s="1"/>
      <c r="B9" s="1"/>
      <c r="C9" s="1"/>
      <c r="D9" s="100"/>
      <c r="E9" s="100"/>
      <c r="F9" s="1"/>
      <c r="G9" s="1"/>
      <c r="H9" s="1"/>
      <c r="I9" s="1"/>
      <c r="J9" s="1"/>
    </row>
    <row r="10" spans="1:10" ht="27.75" customHeight="1" x14ac:dyDescent="0.2">
      <c r="A10" s="1"/>
      <c r="B10" s="69">
        <v>15</v>
      </c>
      <c r="C10" s="69">
        <v>45</v>
      </c>
      <c r="D10" s="70">
        <v>25</v>
      </c>
      <c r="E10" s="71">
        <f>B10*C10*D10</f>
        <v>16875</v>
      </c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00"/>
      <c r="E11" s="100"/>
      <c r="F11" s="1"/>
      <c r="G11" s="1"/>
      <c r="H11" s="1"/>
      <c r="I11" s="1"/>
      <c r="J11" s="1"/>
    </row>
    <row r="12" spans="1:10" x14ac:dyDescent="0.2">
      <c r="A12" s="1"/>
      <c r="B12" s="1" t="s">
        <v>121</v>
      </c>
      <c r="C12" s="1"/>
      <c r="D12" s="100"/>
      <c r="E12" s="100"/>
      <c r="F12" s="1"/>
      <c r="G12" s="1"/>
      <c r="H12" s="1"/>
      <c r="I12" s="1"/>
      <c r="J12" s="1"/>
    </row>
    <row r="13" spans="1:10" x14ac:dyDescent="0.2">
      <c r="A13" s="1"/>
      <c r="C13" s="1"/>
      <c r="D13" s="100"/>
      <c r="E13" s="100"/>
      <c r="F13" s="1"/>
      <c r="G13" s="1"/>
      <c r="H13" s="1"/>
      <c r="I13" s="1"/>
      <c r="J13" s="1"/>
    </row>
    <row r="14" spans="1:10" ht="15" x14ac:dyDescent="0.25">
      <c r="A14" s="1"/>
      <c r="B14" s="109" t="s">
        <v>120</v>
      </c>
      <c r="C14" s="1"/>
      <c r="D14" s="100"/>
      <c r="E14" s="100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00"/>
      <c r="E15" s="100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00"/>
      <c r="E16" s="100"/>
      <c r="F16" s="1"/>
      <c r="G16" s="1"/>
      <c r="H16" s="1"/>
      <c r="I16" s="1"/>
      <c r="J16" s="1"/>
    </row>
  </sheetData>
  <hyperlinks>
    <hyperlink ref="B14" r:id="rId1" display="Pauschaler Stundensatz zur Anrechnung von Lohnfortzahlung in Projekten der Aktion 1.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1.1 Eigenpersonal</vt:lpstr>
      <vt:lpstr>1.1 Eigenpersonal (2)</vt:lpstr>
      <vt:lpstr>Ausfüllhilfe mit Beispielen</vt:lpstr>
      <vt:lpstr>1.2 Fremdpersonal</vt:lpstr>
      <vt:lpstr>2. Lohnfortzahlung </vt:lpstr>
      <vt:lpstr>'1.1 Eigenpersonal'!Druckbereich</vt:lpstr>
      <vt:lpstr>'1.1 Eigenpersonal (2)'!Druckbereich</vt:lpstr>
      <vt:lpstr>'1.2 Fremdpersonal'!Druckbereich</vt:lpstr>
      <vt:lpstr>'2. Lohnfortzahlung '!Druckbereich</vt:lpstr>
      <vt:lpstr>'Ausfüllhilfe mit Beispielen'!Druckbereich</vt:lpstr>
    </vt:vector>
  </TitlesOfParts>
  <Company>BayStMAS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Hiermeier</dc:creator>
  <cp:lastModifiedBy>Hiermeier, Hannah (StMAS)</cp:lastModifiedBy>
  <cp:lastPrinted>2022-07-26T13:53:29Z</cp:lastPrinted>
  <dcterms:created xsi:type="dcterms:W3CDTF">2017-04-19T13:12:55Z</dcterms:created>
  <dcterms:modified xsi:type="dcterms:W3CDTF">2022-07-27T10:14:11Z</dcterms:modified>
</cp:coreProperties>
</file>